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ppl\"/>
    </mc:Choice>
  </mc:AlternateContent>
  <bookViews>
    <workbookView xWindow="120" yWindow="168" windowWidth="19428" windowHeight="11028" firstSheet="2" activeTab="6"/>
  </bookViews>
  <sheets>
    <sheet name="Total Anlæg" sheetId="1" r:id="rId1"/>
    <sheet name="1 Økonomi og Erhverv" sheetId="8" r:id="rId2"/>
    <sheet name="2 Plan og Teknik" sheetId="6" r:id="rId3"/>
    <sheet name="3 Børn og Undervisning" sheetId="3" r:id="rId4"/>
    <sheet name="4 Kultur og Fritid" sheetId="7" r:id="rId5"/>
    <sheet name="5 Social og Sundhed" sheetId="5" r:id="rId6"/>
    <sheet name="Bolig-erhverv-salgsindt." sheetId="4" r:id="rId7"/>
    <sheet name="Bolig-erhvervs-udstykning" sheetId="2" r:id="rId8"/>
    <sheet name="Ark1" sheetId="9" r:id="rId9"/>
    <sheet name="Ark2" sheetId="10" r:id="rId10"/>
    <sheet name="Ark3" sheetId="11" r:id="rId11"/>
  </sheets>
  <calcPr calcId="152511"/>
</workbook>
</file>

<file path=xl/calcChain.xml><?xml version="1.0" encoding="utf-8"?>
<calcChain xmlns="http://schemas.openxmlformats.org/spreadsheetml/2006/main">
  <c r="H4" i="4" l="1"/>
  <c r="H10" i="4"/>
  <c r="H78" i="5" l="1"/>
  <c r="I93" i="5" l="1"/>
  <c r="I190" i="3" l="1"/>
  <c r="J190" i="3"/>
  <c r="J168" i="3"/>
  <c r="J166" i="3"/>
  <c r="J84" i="3"/>
  <c r="J85" i="3"/>
  <c r="J86" i="3"/>
  <c r="J88" i="3"/>
  <c r="J89" i="3"/>
  <c r="J90" i="3"/>
  <c r="I90" i="3"/>
  <c r="I89" i="3"/>
  <c r="I88" i="3"/>
  <c r="I87" i="3"/>
  <c r="I86" i="3"/>
  <c r="I85" i="3"/>
  <c r="I25" i="3"/>
  <c r="J25" i="3" s="1"/>
  <c r="I26" i="3"/>
  <c r="J26" i="3" s="1"/>
  <c r="J8" i="3"/>
  <c r="J16" i="3"/>
  <c r="J24" i="3"/>
  <c r="J4" i="3"/>
  <c r="I5" i="3"/>
  <c r="J5" i="3" s="1"/>
  <c r="I6" i="3"/>
  <c r="J6" i="3" s="1"/>
  <c r="I7" i="3"/>
  <c r="I8" i="3"/>
  <c r="I9" i="3"/>
  <c r="J9" i="3" s="1"/>
  <c r="I10" i="3"/>
  <c r="J10" i="3" s="1"/>
  <c r="I11" i="3"/>
  <c r="J11" i="3" s="1"/>
  <c r="I12" i="3"/>
  <c r="I13" i="3"/>
  <c r="J13" i="3" s="1"/>
  <c r="I14" i="3"/>
  <c r="J14" i="3" s="1"/>
  <c r="I15" i="3"/>
  <c r="J15" i="3" s="1"/>
  <c r="I16" i="3"/>
  <c r="I17" i="3"/>
  <c r="J17" i="3" s="1"/>
  <c r="I18" i="3"/>
  <c r="J18" i="3" s="1"/>
  <c r="I19" i="3"/>
  <c r="J19" i="3" s="1"/>
  <c r="I20" i="3"/>
  <c r="I21" i="3"/>
  <c r="J21" i="3" s="1"/>
  <c r="I22" i="3"/>
  <c r="J22" i="3" s="1"/>
  <c r="I23" i="3"/>
  <c r="J23" i="3" s="1"/>
  <c r="I24" i="3"/>
  <c r="I4" i="3"/>
  <c r="I52" i="6" l="1"/>
  <c r="I27" i="6"/>
  <c r="I26" i="6"/>
  <c r="I22" i="6"/>
  <c r="I23" i="6"/>
  <c r="I24" i="6"/>
  <c r="I25" i="6"/>
  <c r="I21" i="6"/>
  <c r="I20" i="6"/>
  <c r="I18" i="6"/>
  <c r="I17" i="6"/>
  <c r="I16" i="6"/>
  <c r="I15" i="6"/>
  <c r="I9" i="6"/>
  <c r="I10" i="6"/>
  <c r="I11" i="6"/>
  <c r="I12" i="6"/>
  <c r="I13" i="6"/>
  <c r="I8" i="6"/>
  <c r="I5" i="6"/>
  <c r="I7" i="6"/>
  <c r="I4" i="6"/>
  <c r="I40" i="8"/>
  <c r="I31" i="8"/>
  <c r="I32" i="8"/>
  <c r="I33" i="8"/>
  <c r="I34" i="8"/>
  <c r="I36" i="8"/>
  <c r="I37" i="8"/>
  <c r="I38" i="8"/>
  <c r="I24" i="8"/>
  <c r="I25" i="8"/>
  <c r="I26" i="8"/>
  <c r="I27" i="8"/>
  <c r="I28" i="8"/>
  <c r="I29" i="8"/>
  <c r="I30" i="8"/>
  <c r="I12" i="8"/>
  <c r="I14" i="8"/>
  <c r="I15" i="8"/>
  <c r="I16" i="8"/>
  <c r="I17" i="8"/>
  <c r="I18" i="8"/>
  <c r="I19" i="8"/>
  <c r="I20" i="8"/>
  <c r="I21" i="8"/>
  <c r="I22" i="8"/>
  <c r="I23" i="8"/>
  <c r="I11" i="8"/>
  <c r="I10" i="8"/>
  <c r="I6" i="8"/>
  <c r="I7" i="8"/>
  <c r="I5" i="8"/>
  <c r="I50" i="6" l="1"/>
  <c r="I46" i="6"/>
  <c r="I43" i="6"/>
  <c r="I42" i="6"/>
  <c r="I28" i="6"/>
  <c r="I14" i="6"/>
  <c r="I3" i="6"/>
  <c r="H15" i="8"/>
  <c r="H12" i="8"/>
  <c r="H30" i="8"/>
  <c r="H29" i="8"/>
  <c r="H28" i="8"/>
  <c r="H27" i="8"/>
  <c r="H26" i="8"/>
  <c r="H25" i="8"/>
  <c r="H16" i="8"/>
  <c r="H14" i="8"/>
  <c r="H13" i="8"/>
  <c r="F40" i="8"/>
  <c r="I31" i="7" l="1"/>
  <c r="G6" i="2" l="1"/>
  <c r="F6" i="2"/>
  <c r="G41" i="2"/>
  <c r="G13" i="1" s="1"/>
  <c r="H40" i="2"/>
  <c r="F41" i="2"/>
  <c r="F13" i="1" s="1"/>
  <c r="H27" i="2"/>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D52" i="6"/>
  <c r="E52" i="6"/>
  <c r="F52" i="6"/>
  <c r="F6" i="1" s="1"/>
  <c r="G52" i="6"/>
  <c r="G6" i="1" s="1"/>
  <c r="H33" i="2"/>
  <c r="H26" i="2"/>
  <c r="H28" i="2"/>
  <c r="H29" i="2"/>
  <c r="H30" i="2"/>
  <c r="H31" i="2"/>
  <c r="H32" i="2"/>
  <c r="H34" i="2"/>
  <c r="H35" i="2"/>
  <c r="H36" i="2"/>
  <c r="H37" i="2"/>
  <c r="H38" i="2"/>
  <c r="H39" i="2"/>
  <c r="H41" i="2" l="1"/>
  <c r="H13" i="1" s="1"/>
  <c r="H52" i="6"/>
  <c r="H6" i="1" s="1"/>
  <c r="H3" i="2"/>
  <c r="H4" i="2"/>
  <c r="H5" i="2"/>
  <c r="H6" i="2"/>
  <c r="H7" i="2"/>
  <c r="H8" i="2"/>
  <c r="H9" i="2"/>
  <c r="H10" i="2"/>
  <c r="H11" i="2"/>
  <c r="H12" i="2"/>
  <c r="H13" i="2"/>
  <c r="H14" i="2"/>
  <c r="H15" i="2"/>
  <c r="D17" i="2"/>
  <c r="E17" i="2"/>
  <c r="F17" i="2"/>
  <c r="F43" i="2" s="1"/>
  <c r="G17" i="2"/>
  <c r="G12" i="1" s="1"/>
  <c r="H3" i="4"/>
  <c r="H5" i="4"/>
  <c r="H6" i="4"/>
  <c r="H7" i="4"/>
  <c r="H8" i="4"/>
  <c r="H9" i="4"/>
  <c r="H11" i="4"/>
  <c r="H12" i="4"/>
  <c r="H13" i="4"/>
  <c r="H14" i="4"/>
  <c r="H15" i="4"/>
  <c r="H16" i="4"/>
  <c r="H17" i="4"/>
  <c r="H18" i="4"/>
  <c r="H19" i="4"/>
  <c r="H20" i="4"/>
  <c r="H21" i="4"/>
  <c r="H22" i="4"/>
  <c r="H23" i="4"/>
  <c r="H24" i="4"/>
  <c r="D25" i="4"/>
  <c r="E25" i="4"/>
  <c r="F25" i="4"/>
  <c r="F11" i="1" s="1"/>
  <c r="G25" i="4"/>
  <c r="G11" i="1" s="1"/>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9" i="5"/>
  <c r="H80" i="5"/>
  <c r="H81" i="5"/>
  <c r="H82" i="5"/>
  <c r="H83" i="5"/>
  <c r="H84" i="5"/>
  <c r="H85" i="5"/>
  <c r="H86" i="5"/>
  <c r="H87" i="5"/>
  <c r="H88" i="5"/>
  <c r="H89" i="5"/>
  <c r="H90" i="5"/>
  <c r="H91" i="5"/>
  <c r="D93" i="5"/>
  <c r="E93" i="5"/>
  <c r="F93" i="5"/>
  <c r="F9" i="1" s="1"/>
  <c r="G93" i="5"/>
  <c r="G9" i="1" s="1"/>
  <c r="H3" i="7"/>
  <c r="H4" i="7"/>
  <c r="H5" i="7"/>
  <c r="H6" i="7"/>
  <c r="H7" i="7"/>
  <c r="H8" i="7"/>
  <c r="H9" i="7"/>
  <c r="H10" i="7"/>
  <c r="H11" i="7"/>
  <c r="H12" i="7"/>
  <c r="H13" i="7"/>
  <c r="H14" i="7"/>
  <c r="H15" i="7"/>
  <c r="H16" i="7"/>
  <c r="H17" i="7"/>
  <c r="H18" i="7"/>
  <c r="H19" i="7"/>
  <c r="H20" i="7"/>
  <c r="H21" i="7"/>
  <c r="H22" i="7"/>
  <c r="H23" i="7"/>
  <c r="H24" i="7"/>
  <c r="H25" i="7"/>
  <c r="H26" i="7"/>
  <c r="H27" i="7"/>
  <c r="H28" i="7"/>
  <c r="H29" i="7"/>
  <c r="D31" i="7"/>
  <c r="E31" i="7"/>
  <c r="F31" i="7"/>
  <c r="F8" i="1" s="1"/>
  <c r="G31" i="7"/>
  <c r="G8" i="1" s="1"/>
  <c r="I3" i="3"/>
  <c r="I27" i="3"/>
  <c r="J27" i="3" s="1"/>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J59" i="3" s="1"/>
  <c r="I60" i="3"/>
  <c r="I61" i="3"/>
  <c r="I62" i="3"/>
  <c r="I63" i="3"/>
  <c r="I65" i="3"/>
  <c r="I66" i="3"/>
  <c r="I67" i="3"/>
  <c r="I68" i="3"/>
  <c r="I69" i="3"/>
  <c r="I70" i="3"/>
  <c r="I71" i="3"/>
  <c r="I72" i="3"/>
  <c r="I73" i="3"/>
  <c r="I74" i="3"/>
  <c r="I75" i="3"/>
  <c r="I76" i="3"/>
  <c r="I77" i="3"/>
  <c r="I78" i="3"/>
  <c r="I79" i="3"/>
  <c r="I80" i="3"/>
  <c r="J80" i="3" s="1"/>
  <c r="I81" i="3"/>
  <c r="J81" i="3" s="1"/>
  <c r="I82" i="3"/>
  <c r="J82" i="3" s="1"/>
  <c r="I83" i="3"/>
  <c r="J83" i="3" s="1"/>
  <c r="I84"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70" i="3"/>
  <c r="I171" i="3"/>
  <c r="I172" i="3"/>
  <c r="I173" i="3"/>
  <c r="I174" i="3"/>
  <c r="I175" i="3"/>
  <c r="I176" i="3"/>
  <c r="I177" i="3"/>
  <c r="I178" i="3"/>
  <c r="I179" i="3"/>
  <c r="I181" i="3"/>
  <c r="I183" i="3"/>
  <c r="I184" i="3"/>
  <c r="I185" i="3"/>
  <c r="I186" i="3"/>
  <c r="I188" i="3"/>
  <c r="I189" i="3"/>
  <c r="E190" i="3"/>
  <c r="F190" i="3"/>
  <c r="G190" i="3"/>
  <c r="F7" i="1" s="1"/>
  <c r="H190" i="3"/>
  <c r="G7" i="1" s="1"/>
  <c r="H5" i="8"/>
  <c r="H6" i="8"/>
  <c r="H7" i="8"/>
  <c r="H8" i="8"/>
  <c r="H9" i="8"/>
  <c r="H10" i="8"/>
  <c r="H11" i="8"/>
  <c r="H17" i="8"/>
  <c r="H18" i="8"/>
  <c r="H19" i="8"/>
  <c r="H20" i="8"/>
  <c r="H21" i="8"/>
  <c r="H22" i="8"/>
  <c r="H23" i="8"/>
  <c r="H24" i="8"/>
  <c r="H31" i="8"/>
  <c r="H32" i="8"/>
  <c r="H33" i="8"/>
  <c r="H34" i="8"/>
  <c r="H35" i="8"/>
  <c r="H36" i="8"/>
  <c r="H37" i="8"/>
  <c r="H38" i="8"/>
  <c r="D40" i="8"/>
  <c r="E40" i="8"/>
  <c r="F5" i="1"/>
  <c r="G40" i="8"/>
  <c r="G5" i="1" s="1"/>
  <c r="H93" i="5" l="1"/>
  <c r="H9" i="1" s="1"/>
  <c r="H31" i="7"/>
  <c r="H8" i="1" s="1"/>
  <c r="H17" i="2"/>
  <c r="H12" i="1" s="1"/>
  <c r="F12" i="1"/>
  <c r="H25" i="4"/>
  <c r="H11" i="1" s="1"/>
  <c r="H7" i="1"/>
  <c r="H40" i="8"/>
  <c r="G43" i="2"/>
  <c r="H10" i="1" l="1"/>
  <c r="E12" i="1"/>
  <c r="D12" i="1"/>
  <c r="E11" i="1"/>
  <c r="D11" i="1"/>
  <c r="E9" i="1"/>
  <c r="D9" i="1"/>
  <c r="E8" i="1"/>
  <c r="D8" i="1"/>
  <c r="E7" i="1"/>
  <c r="D7" i="1"/>
  <c r="E6" i="1"/>
  <c r="D6" i="1"/>
  <c r="E5" i="1"/>
  <c r="D5" i="1"/>
  <c r="H5" i="1" l="1"/>
  <c r="D15" i="1" l="1"/>
  <c r="E15" i="1"/>
  <c r="H43" i="2" l="1"/>
  <c r="G15" i="1"/>
  <c r="F15" i="1"/>
  <c r="H15" i="1" l="1"/>
</calcChain>
</file>

<file path=xl/comments1.xml><?xml version="1.0" encoding="utf-8"?>
<comments xmlns="http://schemas.openxmlformats.org/spreadsheetml/2006/main">
  <authors>
    <author>Jeanette Toftrup</author>
  </authors>
  <commentList>
    <comment ref="B42" authorId="0" shapeId="0">
      <text>
        <r>
          <rPr>
            <b/>
            <sz val="9"/>
            <color indexed="8"/>
            <rFont val="Calibri"/>
            <family val="2"/>
            <scheme val="minor"/>
          </rPr>
          <t>Jeanette Toftrup:</t>
        </r>
        <r>
          <rPr>
            <sz val="9"/>
            <color indexed="8"/>
            <rFont val="Calibri"/>
            <family val="2"/>
            <scheme val="minor"/>
          </rPr>
          <t xml:space="preserve">
f</t>
        </r>
      </text>
    </comment>
  </commentList>
</comments>
</file>

<file path=xl/sharedStrings.xml><?xml version="1.0" encoding="utf-8"?>
<sst xmlns="http://schemas.openxmlformats.org/spreadsheetml/2006/main" count="1198" uniqueCount="922">
  <si>
    <t>Bevilling</t>
  </si>
  <si>
    <t>Akk.forbrug</t>
  </si>
  <si>
    <t>Korr. Budget</t>
  </si>
  <si>
    <t>Regnskab</t>
  </si>
  <si>
    <t>Uforbrugt</t>
  </si>
  <si>
    <t>beløb</t>
  </si>
  <si>
    <t>Plan og Teknik</t>
  </si>
  <si>
    <t>Børn og Undervisning</t>
  </si>
  <si>
    <t>Kultur og fritid</t>
  </si>
  <si>
    <t>Social og sundhed</t>
  </si>
  <si>
    <t>Byggemodning, bolig- og erhvervsformål</t>
  </si>
  <si>
    <t>Salgsindtægter</t>
  </si>
  <si>
    <t>002815</t>
  </si>
  <si>
    <t>002883</t>
  </si>
  <si>
    <t>002886</t>
  </si>
  <si>
    <t>002887</t>
  </si>
  <si>
    <t>002888</t>
  </si>
  <si>
    <t>002889</t>
  </si>
  <si>
    <t>002890</t>
  </si>
  <si>
    <t>002893</t>
  </si>
  <si>
    <t>002894</t>
  </si>
  <si>
    <t>002895</t>
  </si>
  <si>
    <t>002897</t>
  </si>
  <si>
    <t>002898</t>
  </si>
  <si>
    <t>Udstykninger</t>
  </si>
  <si>
    <t>002903</t>
  </si>
  <si>
    <t>Kultur og Fritid</t>
  </si>
  <si>
    <t>Social og Sundhed</t>
  </si>
  <si>
    <t>Bolig/erhverv - salgsindtægter</t>
  </si>
  <si>
    <t>Bolig/erhverv - udstykning</t>
  </si>
  <si>
    <t>Total anlæg</t>
  </si>
  <si>
    <t xml:space="preserve">Forventet </t>
  </si>
  <si>
    <t>Status</t>
  </si>
  <si>
    <t>Staben Økonomi</t>
  </si>
  <si>
    <t>Tilslutningsbidrag hvor kontoen står i forskud og bliver nedbragt efterhånden som grundene sælges.</t>
  </si>
  <si>
    <t>Tilslutningsbidrag</t>
  </si>
  <si>
    <t>Budget</t>
  </si>
  <si>
    <t>Forbrug</t>
  </si>
  <si>
    <t>Restbudget</t>
  </si>
  <si>
    <t>Højgårdsparken  - Varde 15 parcelhusgrunde</t>
  </si>
  <si>
    <t>Åbrinken - etape 4</t>
  </si>
  <si>
    <t>Hjørngårdsvej - Kvong</t>
  </si>
  <si>
    <t>Bjælkager</t>
  </si>
  <si>
    <t>Stadionvej etape 1+2 , Outrup</t>
  </si>
  <si>
    <t>Frejasvej - Oksbøl</t>
  </si>
  <si>
    <t>Degnevænget - Tistrup</t>
  </si>
  <si>
    <t>Amalievej - Sig</t>
  </si>
  <si>
    <t>Hegngårdsvej - Årre, Etape 1 og 3</t>
  </si>
  <si>
    <t>Udstykningsområdet "Skovkanten"</t>
  </si>
  <si>
    <t>Udstykningsområdet "Frejasvej - etape 2"</t>
  </si>
  <si>
    <t>Udstykningsområdet "Tranebærvej - etape 2"</t>
  </si>
  <si>
    <t xml:space="preserve">I alt </t>
  </si>
  <si>
    <t xml:space="preserve">Total </t>
  </si>
  <si>
    <t xml:space="preserve">Byggemodning + tilslutningsbidrag </t>
  </si>
  <si>
    <t xml:space="preserve">Udstykningsområdet "vangsgade 31A, 31B og Solvænget </t>
  </si>
  <si>
    <t>010107-       240815</t>
  </si>
  <si>
    <t>010107-240815</t>
  </si>
  <si>
    <t>005836</t>
  </si>
  <si>
    <t>Køb af Torvegade 10, Varde - Shell grunden</t>
  </si>
  <si>
    <t>005839</t>
  </si>
  <si>
    <t>Salg af ejd til selskaber under Varde Forsyning A/S</t>
  </si>
  <si>
    <t>010840</t>
  </si>
  <si>
    <t>010843</t>
  </si>
  <si>
    <t>013840</t>
  </si>
  <si>
    <t>013874</t>
  </si>
  <si>
    <t>013882</t>
  </si>
  <si>
    <t>Udbud Lerpøtvej 8, Varde</t>
  </si>
  <si>
    <t>013884</t>
  </si>
  <si>
    <t>Salg af Søndergade 38, Tistrup (tidligere Plejehjem)</t>
  </si>
  <si>
    <t>013891</t>
  </si>
  <si>
    <t>Nedrivning af 4 boliger Skolegade 27 A-D, Lunde</t>
  </si>
  <si>
    <t>031840</t>
  </si>
  <si>
    <t>205840</t>
  </si>
  <si>
    <t>Energibesparende foranstaltninger - Materielgårde</t>
  </si>
  <si>
    <t>301840</t>
  </si>
  <si>
    <t>305840</t>
  </si>
  <si>
    <t>360840</t>
  </si>
  <si>
    <t>514840</t>
  </si>
  <si>
    <t>532840</t>
  </si>
  <si>
    <t>650811</t>
  </si>
  <si>
    <t>Administrationsbygning - projekt 7-2, fælles udgifter</t>
  </si>
  <si>
    <t>650812</t>
  </si>
  <si>
    <t>Administrationsbygning - projekt 7-2, Borgercenter</t>
  </si>
  <si>
    <t>650813</t>
  </si>
  <si>
    <t>Projekt 7-2, Bytoften</t>
  </si>
  <si>
    <t>651801</t>
  </si>
  <si>
    <t>651807</t>
  </si>
  <si>
    <t>Standardisering af infrastruktur</t>
  </si>
  <si>
    <t>662850</t>
  </si>
  <si>
    <t>Fortællinger i "Naturpark Vesterhavet" - Nordea</t>
  </si>
  <si>
    <t>662860</t>
  </si>
  <si>
    <t>Fortællinger i "Naturpark Vesterhavet" - Grøn Vækst</t>
  </si>
  <si>
    <t>020830</t>
  </si>
  <si>
    <t>013816</t>
  </si>
  <si>
    <t>Isbjerg Møllevej 69, udsk. Afløbssystem m.m.</t>
  </si>
  <si>
    <t>301804</t>
  </si>
  <si>
    <t>Indefrosne midler, frigivet i 2013</t>
  </si>
  <si>
    <t>301812</t>
  </si>
  <si>
    <t>10. klassecentrets andel vedr. Campus</t>
  </si>
  <si>
    <t>301818</t>
  </si>
  <si>
    <t>Renovering af anlægspulje skolerne</t>
  </si>
  <si>
    <t>301819</t>
  </si>
  <si>
    <t>Renovering og etablering af lejepladser skoler/dagtilbud</t>
  </si>
  <si>
    <t>301820</t>
  </si>
  <si>
    <t>Skole-IT hardware</t>
  </si>
  <si>
    <t>301821</t>
  </si>
  <si>
    <t>Skole-IT opgradering/omlægning</t>
  </si>
  <si>
    <t>301822</t>
  </si>
  <si>
    <t>Space</t>
  </si>
  <si>
    <t>301823</t>
  </si>
  <si>
    <t>10iCampus Etablering</t>
  </si>
  <si>
    <t>301824</t>
  </si>
  <si>
    <t>Starup Skole udskiftning af gulvbelægning</t>
  </si>
  <si>
    <t>301825</t>
  </si>
  <si>
    <t>Agerbæk Skole multibane</t>
  </si>
  <si>
    <t>301826</t>
  </si>
  <si>
    <t>Agerbæk Skole legeplads</t>
  </si>
  <si>
    <t>301827</t>
  </si>
  <si>
    <t>Alslev Skole legeplads</t>
  </si>
  <si>
    <t>301828</t>
  </si>
  <si>
    <t>Alslev Skole cykelskur</t>
  </si>
  <si>
    <t>301830</t>
  </si>
  <si>
    <t>Alslev Skole tyverisikring</t>
  </si>
  <si>
    <t>301831</t>
  </si>
  <si>
    <t>Ansager Skole lokaler</t>
  </si>
  <si>
    <t>301832</t>
  </si>
  <si>
    <t>Ansager Skole indskoling</t>
  </si>
  <si>
    <t>301833</t>
  </si>
  <si>
    <t>Blåvandshuk Skole cykelsti</t>
  </si>
  <si>
    <t>301834</t>
  </si>
  <si>
    <t>Blåvandshuk Skole læmur</t>
  </si>
  <si>
    <t>301836</t>
  </si>
  <si>
    <t>Blåvandshuk Skole belægninger</t>
  </si>
  <si>
    <t>301837</t>
  </si>
  <si>
    <t>Janderup Skole loft</t>
  </si>
  <si>
    <t>301838</t>
  </si>
  <si>
    <t>Lunde-Kvong Skole legeplads</t>
  </si>
  <si>
    <t>301841</t>
  </si>
  <si>
    <t>Nordenskov Skole legeplads</t>
  </si>
  <si>
    <t>301842</t>
  </si>
  <si>
    <t>Næsbjerg Skole brandtrappe</t>
  </si>
  <si>
    <t>301843</t>
  </si>
  <si>
    <t>Næsbjerg Skole lokaler</t>
  </si>
  <si>
    <t>301844</t>
  </si>
  <si>
    <t>Næsbjer Skole belægninger</t>
  </si>
  <si>
    <t>301846</t>
  </si>
  <si>
    <t>Outrup Skole lokaler</t>
  </si>
  <si>
    <t>301847</t>
  </si>
  <si>
    <t>Skovlund Skole multibane</t>
  </si>
  <si>
    <t>301848</t>
  </si>
  <si>
    <t>Starup Skole smartboards</t>
  </si>
  <si>
    <t>301849</t>
  </si>
  <si>
    <t>Tistrup Skole skur</t>
  </si>
  <si>
    <t>301850</t>
  </si>
  <si>
    <t>Årre Skole gulve</t>
  </si>
  <si>
    <t>301852</t>
  </si>
  <si>
    <t>Sct. Jacobi Skole cykler</t>
  </si>
  <si>
    <t>301866</t>
  </si>
  <si>
    <t>Agerbæk Skole smartboards</t>
  </si>
  <si>
    <t>301867</t>
  </si>
  <si>
    <t>Lykkesgårdskolen renovering</t>
  </si>
  <si>
    <t>301869</t>
  </si>
  <si>
    <t>Udskiftning af skole-it</t>
  </si>
  <si>
    <t>301870</t>
  </si>
  <si>
    <t>IT forsøgsprojekt på 3 overbygningsskoler</t>
  </si>
  <si>
    <t>301871</t>
  </si>
  <si>
    <t>Indefrosne midler frigivet i 2012 - skoler</t>
  </si>
  <si>
    <t>301871-01</t>
  </si>
  <si>
    <t>Agerbæk skole - skolemøbler melletrin og overbygn</t>
  </si>
  <si>
    <t>301871-02</t>
  </si>
  <si>
    <t>Alslev skole - ny terrasse og renovering af legeplads</t>
  </si>
  <si>
    <t>301871-03</t>
  </si>
  <si>
    <t>Billum Skole - renovering af gulve</t>
  </si>
  <si>
    <t>301871-04</t>
  </si>
  <si>
    <t>Horne skole - forbedring af medarb.faciliteter</t>
  </si>
  <si>
    <t>301871-05</t>
  </si>
  <si>
    <t>Janderup skole - renovering af klasseværelse</t>
  </si>
  <si>
    <t>301871-06</t>
  </si>
  <si>
    <t>Nordenskov skole - etabl af ACT-bane m/NUIF</t>
  </si>
  <si>
    <t>301871-07</t>
  </si>
  <si>
    <t>Sct. Jacobi skole - etablering af ungdomsmiljø</t>
  </si>
  <si>
    <t>301871-08</t>
  </si>
  <si>
    <t>Starup skole - skolemøbler indskoling og mellemtrin</t>
  </si>
  <si>
    <t>301871-09</t>
  </si>
  <si>
    <t>Tistrup skole - forbedring af medarb.faciliteter</t>
  </si>
  <si>
    <t>301871-10</t>
  </si>
  <si>
    <t>Ølgod skole - telefonanlæg, alarmanlæg, låsesystem</t>
  </si>
  <si>
    <t>301871-11</t>
  </si>
  <si>
    <t>Årre skole - gulvbel. i samlingssal og fællesrum</t>
  </si>
  <si>
    <t>301871-15</t>
  </si>
  <si>
    <t>Pædagogisk Central, software til skole-IT området</t>
  </si>
  <si>
    <t>301871-16</t>
  </si>
  <si>
    <t>Skole-IT området - tre overbygningsskoler</t>
  </si>
  <si>
    <t>301871-17</t>
  </si>
  <si>
    <t xml:space="preserve">Specialundervisningsområdet </t>
  </si>
  <si>
    <t>301876</t>
  </si>
  <si>
    <t>Lykkesgårdskolen - udgifter i fbm evt skimmelsvamp</t>
  </si>
  <si>
    <t>301877</t>
  </si>
  <si>
    <t>Skovlund Skole - salg af inventar</t>
  </si>
  <si>
    <t>301878</t>
  </si>
  <si>
    <t>Lindbjerg Skole - salg af inventar</t>
  </si>
  <si>
    <t>301879</t>
  </si>
  <si>
    <t>Renoverings-og anlægspulje, skoler og dagtilbud</t>
  </si>
  <si>
    <t>301880</t>
  </si>
  <si>
    <t>Opgradering af skole-IT og løbende udskiftning</t>
  </si>
  <si>
    <t>301881</t>
  </si>
  <si>
    <t>Renovering - og anlægspulje skoler og dagtilbud</t>
  </si>
  <si>
    <t>305805</t>
  </si>
  <si>
    <t>Billum Børneby naturværksted</t>
  </si>
  <si>
    <t>305806</t>
  </si>
  <si>
    <t>SFO 2 og SFO 3 i Varde By mm.</t>
  </si>
  <si>
    <t>305807</t>
  </si>
  <si>
    <t>Indefrosne midler frigivet i 2012 - SFO'er</t>
  </si>
  <si>
    <t>305807-01</t>
  </si>
  <si>
    <t>Alslev SFO - Renovering af legeplads</t>
  </si>
  <si>
    <t>305807-02</t>
  </si>
  <si>
    <t xml:space="preserve">Billum SFO - forhindringsbane </t>
  </si>
  <si>
    <t>305807-03</t>
  </si>
  <si>
    <t>Brorson SFO, etab af gangsti, overdækn boldspilrum</t>
  </si>
  <si>
    <t>305807-04</t>
  </si>
  <si>
    <t>Lykkesgård SFO, renovering af 1. sal i lilla hus</t>
  </si>
  <si>
    <t>305807-05</t>
  </si>
  <si>
    <t>Lykkesgård SFO, renovering af legeplads</t>
  </si>
  <si>
    <t>305807-06</t>
  </si>
  <si>
    <t>Nordenskov SFO, etablering af legeplads mv.</t>
  </si>
  <si>
    <t>305807-07</t>
  </si>
  <si>
    <t>Outrup SFO, mooncarbane</t>
  </si>
  <si>
    <t>305807-08</t>
  </si>
  <si>
    <t>Sct Jacobi SFO, renovering af legeplads</t>
  </si>
  <si>
    <t>305807-09</t>
  </si>
  <si>
    <t>Sct Jacobi SFO, indretning af ny SFO 2 og 3</t>
  </si>
  <si>
    <t>305841</t>
  </si>
  <si>
    <t>Ølgod SFO - Etablering af Birkely</t>
  </si>
  <si>
    <t>305842</t>
  </si>
  <si>
    <t>Ølgod SFO - færdiggørelse af Lærkely</t>
  </si>
  <si>
    <t>308800</t>
  </si>
  <si>
    <t>346802</t>
  </si>
  <si>
    <t>Indkøb af inventar Varde STUcenter</t>
  </si>
  <si>
    <t>375801</t>
  </si>
  <si>
    <t>Ungdomshus</t>
  </si>
  <si>
    <t>376801</t>
  </si>
  <si>
    <t>Indefrosne midler frigivet i 2012 - Ungdomsskole</t>
  </si>
  <si>
    <t>485850</t>
  </si>
  <si>
    <t>Ombygning af Lerpøtvej 50</t>
  </si>
  <si>
    <t>489801</t>
  </si>
  <si>
    <t>Indefrosne midler frigivet i 2012 - Børn-Unge &amp; Familie</t>
  </si>
  <si>
    <t>510801</t>
  </si>
  <si>
    <t xml:space="preserve">Renovering og anlægspulje på daginstitutionsområdet. </t>
  </si>
  <si>
    <t>510805</t>
  </si>
  <si>
    <t xml:space="preserve">Indretning og modtagerkøkkener i daginstitutioner. </t>
  </si>
  <si>
    <t>513807</t>
  </si>
  <si>
    <t>Ny børnehave i Agerbæk</t>
  </si>
  <si>
    <t>513808</t>
  </si>
  <si>
    <t xml:space="preserve">Ny dagtilbudsstruktur i Ølgod. </t>
  </si>
  <si>
    <t>513809</t>
  </si>
  <si>
    <t>Renovering Vestervold</t>
  </si>
  <si>
    <t>513810</t>
  </si>
  <si>
    <t>Bhv. Hedevang</t>
  </si>
  <si>
    <t>513811</t>
  </si>
  <si>
    <t>Bhv. Lundparken</t>
  </si>
  <si>
    <t>513812</t>
  </si>
  <si>
    <t>Bhv. Skovmusen</t>
  </si>
  <si>
    <t>513813</t>
  </si>
  <si>
    <t>Børnehuset Sdr. Allé</t>
  </si>
  <si>
    <t>513814</t>
  </si>
  <si>
    <t>Bhv. Mælkevejen</t>
  </si>
  <si>
    <t>513815</t>
  </si>
  <si>
    <t>Næsbjerg bhv.</t>
  </si>
  <si>
    <t>513816</t>
  </si>
  <si>
    <t>Oksbøl bhv. Legeplads</t>
  </si>
  <si>
    <t>513817</t>
  </si>
  <si>
    <t>Oksbøl bhv. Hegn</t>
  </si>
  <si>
    <t>513818</t>
  </si>
  <si>
    <t>Outrup bhv. Køkken</t>
  </si>
  <si>
    <t>513819</t>
  </si>
  <si>
    <t>Starup bhv</t>
  </si>
  <si>
    <t>513820</t>
  </si>
  <si>
    <t>Bhv. Teglhuset modtagergruppe</t>
  </si>
  <si>
    <t>513821</t>
  </si>
  <si>
    <t>Bhv. Trinbrættet - Retablering af legeplads</t>
  </si>
  <si>
    <t>513822</t>
  </si>
  <si>
    <t>Bhv. Regnbuen</t>
  </si>
  <si>
    <t>513823</t>
  </si>
  <si>
    <t>Bhv. Trinbrættet lokaler</t>
  </si>
  <si>
    <t>513824</t>
  </si>
  <si>
    <t>Salg af Vangsgade 31, Ølgod</t>
  </si>
  <si>
    <t>513825</t>
  </si>
  <si>
    <t>Udskiftning af lofter i Møllehuset og Lille Skolen</t>
  </si>
  <si>
    <t>513826</t>
  </si>
  <si>
    <t>513827</t>
  </si>
  <si>
    <t>Udvidelse af bhv. Hedevang, Alslev</t>
  </si>
  <si>
    <t>513828</t>
  </si>
  <si>
    <t>Næsbjerg børnehave til- eller ombygning</t>
  </si>
  <si>
    <t>513829</t>
  </si>
  <si>
    <t>Tistrup Børnehave</t>
  </si>
  <si>
    <t>513850</t>
  </si>
  <si>
    <t>Bhv. Teglhuset - tarzanbane</t>
  </si>
  <si>
    <t>513852</t>
  </si>
  <si>
    <t>245 Institution Ølgod, etablering af børnehave</t>
  </si>
  <si>
    <t>513853</t>
  </si>
  <si>
    <t>Indefrosne midler frigivet i 2012 - Børnehaver</t>
  </si>
  <si>
    <t>513853-01</t>
  </si>
  <si>
    <t>Oksbøl Børnehave, etablering af legeplads</t>
  </si>
  <si>
    <t>513853-02</t>
  </si>
  <si>
    <t>Mælkevejen, Nr. Nebel, renovering af belysning</t>
  </si>
  <si>
    <t>513853-03</t>
  </si>
  <si>
    <t>Mælkevejen, Nr. Nebel, rev af legeplads</t>
  </si>
  <si>
    <t>513853-05</t>
  </si>
  <si>
    <t>Lundparken, rev halvtag/opsætn udekøkken m.v.</t>
  </si>
  <si>
    <t>513853-07</t>
  </si>
  <si>
    <t>Lundparken, renovering af legeplads</t>
  </si>
  <si>
    <t>513853-08</t>
  </si>
  <si>
    <t>Outrup, udskiftning af gulv og børnetoilet</t>
  </si>
  <si>
    <t>513853-09</t>
  </si>
  <si>
    <t>Outrup, energirigtig varmtvandsveksler og pumpe</t>
  </si>
  <si>
    <t>513853-10</t>
  </si>
  <si>
    <t>Outrup, rutchebane og faldunderlag</t>
  </si>
  <si>
    <t>513853-11</t>
  </si>
  <si>
    <t>Hedevang, Alslev, solsejl og udendørs værksted</t>
  </si>
  <si>
    <t>513853-12</t>
  </si>
  <si>
    <t>Vestervold, Varde, flisebelægning på legepladsen</t>
  </si>
  <si>
    <t>513853-13</t>
  </si>
  <si>
    <t>Børnehuset Sdr. Allé, Varde, ny gulvbelægning</t>
  </si>
  <si>
    <t>513853-14</t>
  </si>
  <si>
    <t>Børnehuset Sdr. Allé, Varde, renv forhave/legeplads</t>
  </si>
  <si>
    <t>513853-15</t>
  </si>
  <si>
    <t>Agerbæk, to børnehaver til én, byggeri, møbler, bepl.</t>
  </si>
  <si>
    <t>513853-16</t>
  </si>
  <si>
    <t>Nord-Øst, energibesparende vandhaner</t>
  </si>
  <si>
    <t>513853-20</t>
  </si>
  <si>
    <t>Næsbjerg, solafskærmning i modtagergruppe</t>
  </si>
  <si>
    <t>513853-21</t>
  </si>
  <si>
    <t>Teglhuset, mødelokaler/kontor/overdækket terrasse</t>
  </si>
  <si>
    <t>513853-23</t>
  </si>
  <si>
    <t>Trinbrættet, udvidelse/renvering af børnetoilet</t>
  </si>
  <si>
    <t>513853-24</t>
  </si>
  <si>
    <t>Trinbrættet, etab af læse- og studiekrog</t>
  </si>
  <si>
    <t>513853-25</t>
  </si>
  <si>
    <t>Naturligvis, overdækket terrasse</t>
  </si>
  <si>
    <t>514802</t>
  </si>
  <si>
    <t>Udbygning af Højgårdsparken og Sdr. Marken</t>
  </si>
  <si>
    <t>514803</t>
  </si>
  <si>
    <t>Hoppeloppen renovering legeplads</t>
  </si>
  <si>
    <t>514804</t>
  </si>
  <si>
    <t>Hoppeloppen opførelse børneværksted</t>
  </si>
  <si>
    <t>514805</t>
  </si>
  <si>
    <t>0-2 års pladser Ølgod, legeplads og etb.udgifter</t>
  </si>
  <si>
    <t>514806</t>
  </si>
  <si>
    <t>0-2 års pladser Agerbæk, legeplads og etb.udgifter</t>
  </si>
  <si>
    <t>514807</t>
  </si>
  <si>
    <t>0-2 års pladser Oksbøl, etableringsudgifter</t>
  </si>
  <si>
    <t>514808</t>
  </si>
  <si>
    <t>0-2 års pladser Nr. Nebel, etableringsudgifter</t>
  </si>
  <si>
    <t>514809</t>
  </si>
  <si>
    <t xml:space="preserve">Vuggestuepladser Nr. Nebel, anlægsudgift </t>
  </si>
  <si>
    <t>514810</t>
  </si>
  <si>
    <t>Oksbøl masterplan (børnepasning)</t>
  </si>
  <si>
    <t>514812</t>
  </si>
  <si>
    <t>Ny børnehave i Årre</t>
  </si>
  <si>
    <t>514841</t>
  </si>
  <si>
    <t>Indefrosne midler frigivet i 2012 - int. Daginstitutioner</t>
  </si>
  <si>
    <t>514841-01</t>
  </si>
  <si>
    <t>Højgårdsparken, renovering legeplads / færdiggørelse</t>
  </si>
  <si>
    <t>514841-02</t>
  </si>
  <si>
    <t>Søndermarken, markise - vuggestue og Hytten</t>
  </si>
  <si>
    <t>514841-03</t>
  </si>
  <si>
    <t>Søndermarken, gulv i entre/vådrum og støjvæg</t>
  </si>
  <si>
    <t>514841-04</t>
  </si>
  <si>
    <t>Søndermarken, bålhus</t>
  </si>
  <si>
    <t>514841-05</t>
  </si>
  <si>
    <t>Søndermarken, radiatorer i kælderen</t>
  </si>
  <si>
    <t>514841-06</t>
  </si>
  <si>
    <t>Kærhøgevej, markiser</t>
  </si>
  <si>
    <t>514841-07</t>
  </si>
  <si>
    <t>Hoppeloppen, overfækning med thermotag</t>
  </si>
  <si>
    <t>514841-08</t>
  </si>
  <si>
    <t xml:space="preserve">Vuggestue, Isbjergparken, matkiser mv. </t>
  </si>
  <si>
    <t>514841-09</t>
  </si>
  <si>
    <t xml:space="preserve">Firkløveret, Svalehuset, Østervang &amp; Smørhullet </t>
  </si>
  <si>
    <t>514842</t>
  </si>
  <si>
    <t>228 Søndermarken, tyverisikring</t>
  </si>
  <si>
    <t>517008</t>
  </si>
  <si>
    <t>Indefrosne midler frigivet i 2012 - specialbørnehaver</t>
  </si>
  <si>
    <t>517008-01</t>
  </si>
  <si>
    <t>Firkløveret, Solsikken, renv. af legeplads</t>
  </si>
  <si>
    <t>521080</t>
  </si>
  <si>
    <t>Indefrosne midler frigivet i 2012 - BUF</t>
  </si>
  <si>
    <t>521080-01</t>
  </si>
  <si>
    <t>BUF - indretning af lokaler, Lysningen 13, Varde</t>
  </si>
  <si>
    <t>521080-02</t>
  </si>
  <si>
    <t>BUF - skriveborde, I-phones, PC-ere - flytning</t>
  </si>
  <si>
    <t>523825</t>
  </si>
  <si>
    <t>Tippen - maskinhus</t>
  </si>
  <si>
    <t>523880</t>
  </si>
  <si>
    <t>Indefrosne midler frigivet i 2012 - Tippen</t>
  </si>
  <si>
    <t>523880-01</t>
  </si>
  <si>
    <t>Tippen, udskiftning af vunduer og døre</t>
  </si>
  <si>
    <t>523880-02</t>
  </si>
  <si>
    <t>Tippen, solceller</t>
  </si>
  <si>
    <t>013860</t>
  </si>
  <si>
    <t>Tidligere VUC-bygning</t>
  </si>
  <si>
    <t>015828</t>
  </si>
  <si>
    <t>Områdefornyelse Varde midtby - Kulturspinderiet</t>
  </si>
  <si>
    <t>AktivPark, Varde</t>
  </si>
  <si>
    <t>031820</t>
  </si>
  <si>
    <t>Kunststofbane i Varde</t>
  </si>
  <si>
    <t>Bowling - sikring af baner</t>
  </si>
  <si>
    <t>035810</t>
  </si>
  <si>
    <t>Anlægstilskud til Tistrup og Omegns spejdercenter</t>
  </si>
  <si>
    <t>035875</t>
  </si>
  <si>
    <t>Ren af toiletbygning i tidligere Varde Sommeland</t>
  </si>
  <si>
    <t>035877</t>
  </si>
  <si>
    <t>Indv ren og indret af haller til 7-kantens scenebyggeri</t>
  </si>
  <si>
    <t>318020</t>
  </si>
  <si>
    <t xml:space="preserve">Mindre opgaver indenfor irdæt og fritid. Primært energibesparende foranstaltninger. </t>
  </si>
  <si>
    <t>318826</t>
  </si>
  <si>
    <t>Nørre Nebel Svømmehal - tilskud til renovering</t>
  </si>
  <si>
    <t>318827</t>
  </si>
  <si>
    <t>Helle Hallen - gulv</t>
  </si>
  <si>
    <t>318828</t>
  </si>
  <si>
    <t>Helle Hallen - klor/syre anlæg</t>
  </si>
  <si>
    <t>318829</t>
  </si>
  <si>
    <t>IFV trappe til vandrutsjebane</t>
  </si>
  <si>
    <t>318832</t>
  </si>
  <si>
    <t>Outrup kultur- og idrætscenter- Renovering af lofter</t>
  </si>
  <si>
    <t>318833</t>
  </si>
  <si>
    <t>Tilskud til energirigtig renovering - idrætsanlæg</t>
  </si>
  <si>
    <t>350850</t>
  </si>
  <si>
    <t>Ny bogbus</t>
  </si>
  <si>
    <t>350860</t>
  </si>
  <si>
    <t>Biblioteket - Indretning af mødelokaler m.v.</t>
  </si>
  <si>
    <t>360810</t>
  </si>
  <si>
    <t>Varde museum. Tag på Lyngbosalen</t>
  </si>
  <si>
    <t>360811</t>
  </si>
  <si>
    <t>Varde Museum, Lundvej</t>
  </si>
  <si>
    <t>360815</t>
  </si>
  <si>
    <t>363010</t>
  </si>
  <si>
    <t>Indkøb af musik- og lydanlæg</t>
  </si>
  <si>
    <t>364851</t>
  </si>
  <si>
    <t>Udsmykning "Tænd Pibe krydset"</t>
  </si>
  <si>
    <t>364855</t>
  </si>
  <si>
    <t>Flytning af Rød Pavillon til Stålværks- og Trådspinde</t>
  </si>
  <si>
    <t>364860</t>
  </si>
  <si>
    <t>Projekt Stålværks- og Trådspinderigrunden</t>
  </si>
  <si>
    <t>018804</t>
  </si>
  <si>
    <t>Servicearealer, aktivitetscenter i Ølgod</t>
  </si>
  <si>
    <t>018806</t>
  </si>
  <si>
    <t>Servicearealtilskud, Aktivitetscenter i Ølgod</t>
  </si>
  <si>
    <t>018815</t>
  </si>
  <si>
    <t>Servicearealer, Æblehaven, Næsbjerg</t>
  </si>
  <si>
    <t>018817</t>
  </si>
  <si>
    <t>Servicearealer Krogen, Varde</t>
  </si>
  <si>
    <t>018818</t>
  </si>
  <si>
    <t>Servicearealer Ansager Områdecenter</t>
  </si>
  <si>
    <t>018819</t>
  </si>
  <si>
    <t>Servicearealer Tistruplund</t>
  </si>
  <si>
    <t>018821</t>
  </si>
  <si>
    <t>Servicearealtilskud, Poghøj, Oksbøl</t>
  </si>
  <si>
    <t>018822</t>
  </si>
  <si>
    <t>Servicearealtilskud, Ansager</t>
  </si>
  <si>
    <t>018823</t>
  </si>
  <si>
    <t>Servicearealtilskud, 58 ældreboliger Svaneparken</t>
  </si>
  <si>
    <t>018824</t>
  </si>
  <si>
    <t>Servicearealer Skovhøj, Oksbøl</t>
  </si>
  <si>
    <t>018825</t>
  </si>
  <si>
    <t>Servicearealtilskud, Tistruplund</t>
  </si>
  <si>
    <t>018826</t>
  </si>
  <si>
    <t>Servicearealtilskud, ældreboliger ved handicappede Oksbøl</t>
  </si>
  <si>
    <t>018827</t>
  </si>
  <si>
    <t>Servicearealtilskud, ældreboliger til handicappede i Oksbøl</t>
  </si>
  <si>
    <t>018828</t>
  </si>
  <si>
    <t>Lyngparken 1, Varde - renovering af tag</t>
  </si>
  <si>
    <t>018829</t>
  </si>
  <si>
    <t>Servicearealer, Helle Plejecenter Starup</t>
  </si>
  <si>
    <t>018830</t>
  </si>
  <si>
    <t>Servicearealer, Bo Østervang Varde</t>
  </si>
  <si>
    <t>018831</t>
  </si>
  <si>
    <t>018832</t>
  </si>
  <si>
    <t>Hensat beløb - Bo Østervang, Varde</t>
  </si>
  <si>
    <t>018833</t>
  </si>
  <si>
    <t>018849</t>
  </si>
  <si>
    <t>Servicearealer, Alternativ plejecenter, Varde</t>
  </si>
  <si>
    <t>018851</t>
  </si>
  <si>
    <t>Servicearealtilskud, Alternativ Plejecenter Varde</t>
  </si>
  <si>
    <t>018852</t>
  </si>
  <si>
    <t>Servicearealtilskud, Skovhøj, Oksbøl</t>
  </si>
  <si>
    <t>523820</t>
  </si>
  <si>
    <t>Opførelse af dobbeltcarporte, Krogen, Varde</t>
  </si>
  <si>
    <t>523821</t>
  </si>
  <si>
    <t>Etablering af handicapvenlig parkeringsplads (ved Krogen)</t>
  </si>
  <si>
    <t>523822</t>
  </si>
  <si>
    <t>Nyt Køkken, Krogen Jægumsvej</t>
  </si>
  <si>
    <t>523823</t>
  </si>
  <si>
    <t>Ombygning af køkken, Krogen 3</t>
  </si>
  <si>
    <t>523827</t>
  </si>
  <si>
    <t>530813</t>
  </si>
  <si>
    <t>Ældreboliger, Aktivitetscenter i Ølgod</t>
  </si>
  <si>
    <t>530815</t>
  </si>
  <si>
    <t>Ældreboliger, Ansager, områdecenter</t>
  </si>
  <si>
    <t>530816</t>
  </si>
  <si>
    <t>Ældreboliger, Tistruplund, områdecenter</t>
  </si>
  <si>
    <t>530817</t>
  </si>
  <si>
    <t>Ældreboliger, Botilbud ved Krogen</t>
  </si>
  <si>
    <t>530819</t>
  </si>
  <si>
    <t>4 almene ældreboliger til handicappede i Oksbøl</t>
  </si>
  <si>
    <t>530820</t>
  </si>
  <si>
    <t>Alternativ plejecenter, Varde</t>
  </si>
  <si>
    <t>530821</t>
  </si>
  <si>
    <t>Anlægspulje til plejeboliger (netto)</t>
  </si>
  <si>
    <t>530822</t>
  </si>
  <si>
    <t>Nedlæggelse af 10 almene ældreboliger i Tistrup</t>
  </si>
  <si>
    <t>530823</t>
  </si>
  <si>
    <t>Netto komm.tab v/nedlægg. Af 4 boliger i Outrup og salg af bygningen til andet formål</t>
  </si>
  <si>
    <t>530824</t>
  </si>
  <si>
    <t>Nedlæggelse af ældreboliger, Vardevej 16 og 18, Sig</t>
  </si>
  <si>
    <t>530825</t>
  </si>
  <si>
    <t>5 almene handicapboliger ved Bo Østervang, Varde</t>
  </si>
  <si>
    <t>530826</t>
  </si>
  <si>
    <t>532820</t>
  </si>
  <si>
    <t>Kostprojekt: Udvidelse og omlægning af madprod. På køkkenet i Carolineparken</t>
  </si>
  <si>
    <t>532827</t>
  </si>
  <si>
    <t>Salg af grund og bygninger Ansager områdecenter</t>
  </si>
  <si>
    <t>532828</t>
  </si>
  <si>
    <t>Salg af grund og bygninger Tistruplund, Tistrup</t>
  </si>
  <si>
    <t>532829</t>
  </si>
  <si>
    <t>Udenomsarealer ved Blåbjerg Pleje- og aktivitetscenter</t>
  </si>
  <si>
    <t>532830</t>
  </si>
  <si>
    <t>Etablering af kølekapacitet på modtagekøkkener</t>
  </si>
  <si>
    <t>532832</t>
  </si>
  <si>
    <t>Køkkenfaciliteter Caroplineparken</t>
  </si>
  <si>
    <t>532833</t>
  </si>
  <si>
    <t>Indkøb stole Centerområde Øst</t>
  </si>
  <si>
    <t>532834</t>
  </si>
  <si>
    <t>Etablering af sygeplejeklinikker</t>
  </si>
  <si>
    <t>532835</t>
  </si>
  <si>
    <t xml:space="preserve">ABA-anlæg, trædemåtter, nødkaldsforb. mm </t>
  </si>
  <si>
    <t>532836</t>
  </si>
  <si>
    <t>Nyt køkken i daghjemmet på Vinkelvejcenter, Ølgod</t>
  </si>
  <si>
    <t>532837</t>
  </si>
  <si>
    <t>Pavillion til Vinkelvejcenter, Ølgod</t>
  </si>
  <si>
    <t>532838</t>
  </si>
  <si>
    <t>Pavillion til Skovhøj, Oksbøl</t>
  </si>
  <si>
    <t>532839</t>
  </si>
  <si>
    <t>Etabl. af tyverialarm/elekt. adg.kontrol Frisvadvej 1A</t>
  </si>
  <si>
    <t>532841</t>
  </si>
  <si>
    <t>Renovering af redskabs- og opbevaringsskur</t>
  </si>
  <si>
    <t>532842</t>
  </si>
  <si>
    <t>Renov. af lokaler til sygepl.gruppen - Tistruplund</t>
  </si>
  <si>
    <t>532844</t>
  </si>
  <si>
    <t>Etabl. Af personalefaciliteter</t>
  </si>
  <si>
    <t>532845</t>
  </si>
  <si>
    <t>Nedbrydning af bygn samt etab P-plads v/Solhøj, Nord.</t>
  </si>
  <si>
    <t>532846</t>
  </si>
  <si>
    <t>Gårdhave ved dagcentret på Carolineparken</t>
  </si>
  <si>
    <t>532847</t>
  </si>
  <si>
    <t>532848</t>
  </si>
  <si>
    <t>542815</t>
  </si>
  <si>
    <t>Renov. af køkken, Center Bøgely</t>
  </si>
  <si>
    <t>544810</t>
  </si>
  <si>
    <t>Varmeskur i Varde by</t>
  </si>
  <si>
    <t>550805</t>
  </si>
  <si>
    <t>Bo Østervang, fælles arealer i 2 enheder</t>
  </si>
  <si>
    <t>550806</t>
  </si>
  <si>
    <t>Udskiftning af vinduer og døre, Lunden</t>
  </si>
  <si>
    <t>550807</t>
  </si>
  <si>
    <t>Renovering af toiletter, Lunden</t>
  </si>
  <si>
    <t>550808</t>
  </si>
  <si>
    <t>Sammenlægning af afd Lunden</t>
  </si>
  <si>
    <t>550809</t>
  </si>
  <si>
    <t>Markiser, gardiner m.m., Lunden</t>
  </si>
  <si>
    <t>550810</t>
  </si>
  <si>
    <t>Lunden, Living Lab</t>
  </si>
  <si>
    <t>550811</t>
  </si>
  <si>
    <t>550849</t>
  </si>
  <si>
    <t>Salg af grund og bygninger til boligdelen, Bo Østerv.</t>
  </si>
  <si>
    <t>550850</t>
  </si>
  <si>
    <t>Statstilskud ombygning af 3 plejeboliger på Lunden</t>
  </si>
  <si>
    <t>552808</t>
  </si>
  <si>
    <t>Køb og renovering af Vidagerhus, Janderup</t>
  </si>
  <si>
    <t>552809</t>
  </si>
  <si>
    <t>Frisvadvej 1C (adm. Og café)</t>
  </si>
  <si>
    <t>552811</t>
  </si>
  <si>
    <t>Botilbud Søndergade 44, Varde</t>
  </si>
  <si>
    <t>552812</t>
  </si>
  <si>
    <t>Salg af grund til 4 alm. Ældreboliger til handicappede i Oksbøl</t>
  </si>
  <si>
    <t>552813</t>
  </si>
  <si>
    <t>Udvidelse af bofællesskab i Oksbøl</t>
  </si>
  <si>
    <t>552814</t>
  </si>
  <si>
    <t>Til- og ombygning af handicapboliger i Ølgod</t>
  </si>
  <si>
    <t>552815</t>
  </si>
  <si>
    <t>Flere døgntilbud til sindslidende</t>
  </si>
  <si>
    <t>553810</t>
  </si>
  <si>
    <t>Døgntilbud for sindslidende</t>
  </si>
  <si>
    <t>553811</t>
  </si>
  <si>
    <t>Ombygning af toilet og køkken - Lindealle, Ølgod</t>
  </si>
  <si>
    <t>559815</t>
  </si>
  <si>
    <t>559820</t>
  </si>
  <si>
    <t>002001</t>
  </si>
  <si>
    <t>Fælles udgifter og indtægter</t>
  </si>
  <si>
    <t>002806</t>
  </si>
  <si>
    <t>Rønnevænget, Ølgod</t>
  </si>
  <si>
    <t>002813</t>
  </si>
  <si>
    <t>Kløvervænget, Ølgod</t>
  </si>
  <si>
    <t>Højgårdsparken, Varde - 15 grunde</t>
  </si>
  <si>
    <t>002826</t>
  </si>
  <si>
    <t>Lærkehøj, 22 parceller, Oksbøl</t>
  </si>
  <si>
    <t>002827</t>
  </si>
  <si>
    <t>Skallingvej, Billum</t>
  </si>
  <si>
    <t>002830</t>
  </si>
  <si>
    <t>Sofievej, Sig</t>
  </si>
  <si>
    <t>002831</t>
  </si>
  <si>
    <t>Uranusvej, Alslev</t>
  </si>
  <si>
    <t>002836</t>
  </si>
  <si>
    <t>Kastanjevangen i Sig</t>
  </si>
  <si>
    <t>002848</t>
  </si>
  <si>
    <t>Egedalen, Ansager</t>
  </si>
  <si>
    <t>002861</t>
  </si>
  <si>
    <t>Skorrehovej, Tofterup</t>
  </si>
  <si>
    <t>002876</t>
  </si>
  <si>
    <t>Åbrinken, etape 3, Varde</t>
  </si>
  <si>
    <t>Åbrinken, etape 4, Varde</t>
  </si>
  <si>
    <t>Degnevænget, Tistrup</t>
  </si>
  <si>
    <t>002891</t>
  </si>
  <si>
    <t>Mejlvangvænget, Ølgod</t>
  </si>
  <si>
    <t>Hegnsgårdsvej, Årre Etape 2</t>
  </si>
  <si>
    <t>Skovkanten, Ølgod</t>
  </si>
  <si>
    <t>Frejasvej - Etape 2, Oksbøl</t>
  </si>
  <si>
    <t>Tranebærvej, Agerbæk - Etape 2</t>
  </si>
  <si>
    <t>003802</t>
  </si>
  <si>
    <t>Energivej/ Viaduktvej, Ølgod</t>
  </si>
  <si>
    <t>Jeppe Skovgaards Vej, Varde</t>
  </si>
  <si>
    <t>003831</t>
  </si>
  <si>
    <t>002801</t>
  </si>
  <si>
    <t>Fælles udgifter og indtægter, boligformål</t>
  </si>
  <si>
    <t>002852</t>
  </si>
  <si>
    <t>Færdiggørelse eksisterende områder</t>
  </si>
  <si>
    <t>002858</t>
  </si>
  <si>
    <t>Rammebeløb til byggemodning - Vedtaget Budget 11</t>
  </si>
  <si>
    <t>002877</t>
  </si>
  <si>
    <t>Vangsgade 31A, 31B og Solvænget 90</t>
  </si>
  <si>
    <t>003801</t>
  </si>
  <si>
    <t>Fælles udgifter og indtægter, erhvervsformål</t>
  </si>
  <si>
    <t>Energivej/Viaduktvej, Ølgod</t>
  </si>
  <si>
    <t>Torvevænget, Tofterup</t>
  </si>
  <si>
    <t>018834</t>
  </si>
  <si>
    <t>005846</t>
  </si>
  <si>
    <t>Køb af Slotsgade 17, Varde - Den gl. Handelsskole</t>
  </si>
  <si>
    <t>005848</t>
  </si>
  <si>
    <t>Køb af areal i Alslev - 2,6 ha, af matr. Nr. 1 k. Langsom Gde, Alslev</t>
  </si>
  <si>
    <t>005849</t>
  </si>
  <si>
    <t>Køb af Jord i Årre - Årre ny børnehave</t>
  </si>
  <si>
    <t>005850</t>
  </si>
  <si>
    <t>Køb af et areal ved Campus Alle, Matr. Nr. 134 bæ. Varde</t>
  </si>
  <si>
    <t>010807</t>
  </si>
  <si>
    <t xml:space="preserve">Vedligeholdelse af kommunale bygninger - Central Pulje </t>
  </si>
  <si>
    <t>013892</t>
  </si>
  <si>
    <t>Salg af Slotsgade 5, Varde</t>
  </si>
  <si>
    <t>013893</t>
  </si>
  <si>
    <t>Salg af Laboratiorievej 16, Varde</t>
  </si>
  <si>
    <t>013895</t>
  </si>
  <si>
    <t>Salg af Industrivej 6, Oksbøl - tidl. Materialgård</t>
  </si>
  <si>
    <t>Energibesparende foranst - Stadion og idrætsanlæg</t>
  </si>
  <si>
    <t>550840</t>
  </si>
  <si>
    <t>650816</t>
  </si>
  <si>
    <t>forbrug i alt      2016</t>
  </si>
  <si>
    <t xml:space="preserve">Plan og Teknik </t>
  </si>
  <si>
    <t>Økonomi og Erhverv</t>
  </si>
  <si>
    <t>301087</t>
  </si>
  <si>
    <t>Renovering- og anlægspuljen vedr. skoler og dagtilbud</t>
  </si>
  <si>
    <t>301090</t>
  </si>
  <si>
    <t>Starup Skole - Udskiftning af tag</t>
  </si>
  <si>
    <t>301853</t>
  </si>
  <si>
    <t>Multisal ved Skolen i Agerbæk, inc. Ideoplæg</t>
  </si>
  <si>
    <t>305802</t>
  </si>
  <si>
    <t>523814</t>
  </si>
  <si>
    <t>318802</t>
  </si>
  <si>
    <t xml:space="preserve">Implementering af halplan - BY 5.4.2016 i alt </t>
  </si>
  <si>
    <t>318820</t>
  </si>
  <si>
    <t xml:space="preserve">Janusbygningen - Tilskud til udvidelse af bygningen </t>
  </si>
  <si>
    <t>Servicearealtilskud, 5 almene handecapboliger ved Bo Østervang</t>
  </si>
  <si>
    <t>Renovering og ombygning af kælder til personalefaciliteter på Vinkelvejscentert Ølgod</t>
  </si>
  <si>
    <t>Køb af servicearealer, 8 boliger Baunbo, Lunde</t>
  </si>
  <si>
    <t>018835</t>
  </si>
  <si>
    <t>Ansager områdecenter - syns og skøn sag</t>
  </si>
  <si>
    <t>Etablering af parkeringsplads ved Hybenbo</t>
  </si>
  <si>
    <t>482850</t>
  </si>
  <si>
    <t xml:space="preserve">Træningsfaciliteter på plejecentrene </t>
  </si>
  <si>
    <t>550814</t>
  </si>
  <si>
    <t xml:space="preserve">Renovering af dagtilbud på Lunden </t>
  </si>
  <si>
    <t>Udvidelse af Skovlunden - handicap, bo- og beskæftig.</t>
  </si>
  <si>
    <t>002905</t>
  </si>
  <si>
    <t>002904</t>
  </si>
  <si>
    <t>003837</t>
  </si>
  <si>
    <t>Sti/fortov ved Viaduktvej i Ølgod</t>
  </si>
  <si>
    <t>003838</t>
  </si>
  <si>
    <t xml:space="preserve">Salg af erhvervsareal i Skovlund - Nørremarken </t>
  </si>
  <si>
    <t>Anlægsudgifter pr. 03.05.2016</t>
  </si>
  <si>
    <t>30.04.2016</t>
  </si>
  <si>
    <t xml:space="preserve">Nybygning af toiletbygning i Varde Godkendt budget 2015 </t>
  </si>
  <si>
    <t>015818</t>
  </si>
  <si>
    <t>Pulje til byfornyelser/byudviklings-planer i diverse byer</t>
  </si>
  <si>
    <t>015819</t>
  </si>
  <si>
    <t>Landsbyfornyelse 2015</t>
  </si>
  <si>
    <t>015820</t>
  </si>
  <si>
    <t>Landsbyfornyelse 2014</t>
  </si>
  <si>
    <t>015821</t>
  </si>
  <si>
    <t>Landsbyfornyelse -2016</t>
  </si>
  <si>
    <t>015823</t>
  </si>
  <si>
    <t>Puljebeløb til områdefornyelse Varde Midtby</t>
  </si>
  <si>
    <t>015824</t>
  </si>
  <si>
    <t>015825</t>
  </si>
  <si>
    <t>Varde Midtby - Projekter - bosætnings- og turistby</t>
  </si>
  <si>
    <t>015826</t>
  </si>
  <si>
    <t>Shellgrundens offentlige del - opholdstorv ned til Varde Å</t>
  </si>
  <si>
    <t>015830</t>
  </si>
  <si>
    <t>Varde Torv - belægning på tidligere p-areal</t>
  </si>
  <si>
    <t>015832</t>
  </si>
  <si>
    <t>Områdefornyelse varde Midtby - oplevelsesloop</t>
  </si>
  <si>
    <t>015834</t>
  </si>
  <si>
    <t>Områdefornyelse Varde Midtby - Minibyen</t>
  </si>
  <si>
    <t>015836</t>
  </si>
  <si>
    <t>Områdefornyelse Varde Midtby - Drikkeskur</t>
  </si>
  <si>
    <t>015838</t>
  </si>
  <si>
    <t>Områdefornyelse Varde Midtby - Kulturelle aktiviteter på Torvet</t>
  </si>
  <si>
    <t>015842</t>
  </si>
  <si>
    <t>Områdefornyelse Varde Midtby - Forskønnelse af gader, veje, stier, m.v.</t>
  </si>
  <si>
    <t>015861</t>
  </si>
  <si>
    <t>Bygningsfornyelse Varde Midtby - del af byforny.projekt</t>
  </si>
  <si>
    <t>020865</t>
  </si>
  <si>
    <t>Hvidbjerg Strand Pier</t>
  </si>
  <si>
    <t>020866</t>
  </si>
  <si>
    <t>Naturcenter Blaavand</t>
  </si>
  <si>
    <t>050810</t>
  </si>
  <si>
    <t>Midler til projekter inden for Grøn vækst puljen</t>
  </si>
  <si>
    <t>050830</t>
  </si>
  <si>
    <t>Projekt - Naturpak vesterhavet</t>
  </si>
  <si>
    <t>050835</t>
  </si>
  <si>
    <t>070820</t>
  </si>
  <si>
    <t>Etablering af sti langs Ansager Kanal</t>
  </si>
  <si>
    <t>070830</t>
  </si>
  <si>
    <t>HolmeÅ - genopretning</t>
  </si>
  <si>
    <t>211840</t>
  </si>
  <si>
    <t>Energibesparende foranst. - Gadebelysning</t>
  </si>
  <si>
    <t>222803</t>
  </si>
  <si>
    <t>Anlæg af P-plads - Ølgod</t>
  </si>
  <si>
    <t>Brovedligeholdelse - Tarphagebroen</t>
  </si>
  <si>
    <t>222822</t>
  </si>
  <si>
    <t>Trafiksikkerhed 2013 - handleplan</t>
  </si>
  <si>
    <t>222823</t>
  </si>
  <si>
    <t>Cykelsti langs Fåborgvej mellem Fåborg og Agerbæk</t>
  </si>
  <si>
    <t>Projektændring, adgangsvej til ny grusgrav i Kjelst</t>
  </si>
  <si>
    <t>222874</t>
  </si>
  <si>
    <t xml:space="preserve">Varde Bymidte </t>
  </si>
  <si>
    <t>222875</t>
  </si>
  <si>
    <t>Cykelsti Nymindegabvej</t>
  </si>
  <si>
    <t>222878</t>
  </si>
  <si>
    <t>Optimering af krydset Vestre Landevej/Ndr. Boulevard</t>
  </si>
  <si>
    <t>222894</t>
  </si>
  <si>
    <t>Udskiftning af jernbanebroen ved Viadukvej, Ølgod</t>
  </si>
  <si>
    <t>222897</t>
  </si>
  <si>
    <t>Cykelsti Vejers Havvej - Delvis af Puljen fra Staten</t>
  </si>
  <si>
    <t>222898</t>
  </si>
  <si>
    <t>Fodgængertunnel under banen Plantagevej, Varde</t>
  </si>
  <si>
    <t>222907</t>
  </si>
  <si>
    <t>222908</t>
  </si>
  <si>
    <t>222910</t>
  </si>
  <si>
    <t>Prioritering af cykelstiprojekter 2015 - 2018</t>
  </si>
  <si>
    <t>222911</t>
  </si>
  <si>
    <t>Trafik regulering Ribevej ved Jeppe Skovgårdsvej</t>
  </si>
  <si>
    <t>222913</t>
  </si>
  <si>
    <t>Cykelsti Toftnæs-Alslev</t>
  </si>
  <si>
    <t>222914</t>
  </si>
  <si>
    <t>Cykelsti Hodde-Tistrup 1. etape</t>
  </si>
  <si>
    <t>222915</t>
  </si>
  <si>
    <t>Gadetræer i Nr. Nebel</t>
  </si>
  <si>
    <t>222916</t>
  </si>
  <si>
    <t>Renovering af Blåvandvej</t>
  </si>
  <si>
    <t>222917</t>
  </si>
  <si>
    <t>Renovering af broer - Budgetbeløb</t>
  </si>
  <si>
    <t>222919</t>
  </si>
  <si>
    <t xml:space="preserve">Cykelparkering </t>
  </si>
  <si>
    <t>222921</t>
  </si>
  <si>
    <t>Cykelsti i samarbejde med Ringkøbing-Skjern kommune</t>
  </si>
  <si>
    <t>Cykelsti - Tarmvej mellem Ølgod og Skærbækvej</t>
  </si>
  <si>
    <t>223820</t>
  </si>
  <si>
    <t>Separering af kloak ved kommunale ejendomme</t>
  </si>
  <si>
    <t>223821</t>
  </si>
  <si>
    <t>Udskiftning af vejafvanding fbm kloakserarering</t>
  </si>
  <si>
    <t>223830</t>
  </si>
  <si>
    <t>Afledte byforskønnelser - kloakseparering diverse byer</t>
  </si>
  <si>
    <t>Arbejdsmarked og Integration</t>
  </si>
  <si>
    <t>010107-300416</t>
  </si>
  <si>
    <t>Kastanjevangen - 12 parcelhusgrunde i Sig</t>
  </si>
  <si>
    <t>Udstykningsområdet `` hovedgaden 62A, 62B, og 62C`` - Næsbjerg</t>
  </si>
  <si>
    <t>010815</t>
  </si>
  <si>
    <t>504</t>
  </si>
  <si>
    <t>502</t>
  </si>
  <si>
    <t>501</t>
  </si>
  <si>
    <t>102</t>
  </si>
  <si>
    <t>Forløber planmæssig</t>
  </si>
  <si>
    <t>Udbetales i 2016</t>
  </si>
  <si>
    <t>Under planlægning</t>
  </si>
  <si>
    <t>Købes i 2016</t>
  </si>
  <si>
    <t>Tilskud udbetalt</t>
  </si>
  <si>
    <t>Afventer</t>
  </si>
  <si>
    <t xml:space="preserve">Idrætsfaciliteter ved Lykkegårdsskolen </t>
  </si>
  <si>
    <t>Museumscenter Blåvand</t>
  </si>
  <si>
    <t>Aftale holder</t>
  </si>
  <si>
    <t>018836</t>
  </si>
  <si>
    <t>018837</t>
  </si>
  <si>
    <t>018838</t>
  </si>
  <si>
    <t>Ombygning Krogen 7, Varde</t>
  </si>
  <si>
    <t>Krogen, forbedring af udearealer Jægumsvej</t>
  </si>
  <si>
    <t>Renov. af ældreboligcentret Tueslund, Alslev</t>
  </si>
  <si>
    <t>Lunden, trådløst kaldeanlæg samt telefonanlæg</t>
  </si>
  <si>
    <t xml:space="preserve">Køb og ombygn. af Dalgasvej 35 - til Psykiatrien </t>
  </si>
  <si>
    <t>Pleje af fredninger - forundersøgelser og plejeforanstninger</t>
  </si>
  <si>
    <t>103</t>
  </si>
  <si>
    <t>Energibesparende foranstaltninger -tilskud til energibespar.</t>
  </si>
  <si>
    <t>013365</t>
  </si>
  <si>
    <t>Pulje til kommunale bygninger/ældreboliger, som skal afvikles</t>
  </si>
  <si>
    <t>Salg af tandtekniker i Agerbæk og Ølgod</t>
  </si>
  <si>
    <t>Energibesparende foranstaltninger - Skolerne</t>
  </si>
  <si>
    <t>Energibesparende foranstaltninger - sSkolefritidsordninger</t>
  </si>
  <si>
    <t>Energibesparende foranstyaltninger - Museum</t>
  </si>
  <si>
    <t>Energibesparende foranstaltninger - Daginst</t>
  </si>
  <si>
    <t>Energibesparende foranstaltninger - Ældreboliger Servicearealer</t>
  </si>
  <si>
    <t xml:space="preserve">Energibesparende foranstaltninger - Botilbud </t>
  </si>
  <si>
    <t>Energibesparende foranstaltninger - Faste ejendomme</t>
  </si>
  <si>
    <t>Bliver forbrugt</t>
  </si>
  <si>
    <t>Beløbene er prioriteret</t>
  </si>
  <si>
    <t>Der er stiftet en fond "Varde Miniby Fonden" til opførelse af værksted til minimurerne. Til dette er der afsat et beløb under områdefornyelsen til medfinansiering af et nyt værksted herunder også toiletbygning (357.300 kr.) i alt 1.478.400. Beløbet overføres til Fonden når de eksterne midler er på plads. Beløb til toiletbygning er med under 015832</t>
  </si>
  <si>
    <t xml:space="preserve">Rest fra pulje til cykelstier. Heraf er 350.000 kr. besluttet anvendt på 222924 Cykelsti Tarmvej mellem Ølgod og Skærbækvej - tillæg til forlængelse af Ådumvej. De resterende 180.000 anvendes i 2017 og 2018. </t>
  </si>
  <si>
    <t>Køb og renoverinng af bygninger 5,1 BCV</t>
  </si>
  <si>
    <t>Energibesparende foranstaltninger andre faste ejendomme</t>
  </si>
  <si>
    <t>Energiforanstaltninger - "Energipuljen"</t>
  </si>
  <si>
    <t>Afsluttes i 2016</t>
  </si>
  <si>
    <t>Igangværende</t>
  </si>
  <si>
    <t>Afsluttet</t>
  </si>
  <si>
    <t>301087 -05</t>
  </si>
  <si>
    <t>301087 -06</t>
  </si>
  <si>
    <t>301087 -07</t>
  </si>
  <si>
    <t>301087 -08</t>
  </si>
  <si>
    <t>301087 -09</t>
  </si>
  <si>
    <t>301087 -10</t>
  </si>
  <si>
    <t>301087 -11</t>
  </si>
  <si>
    <t>301087 -12</t>
  </si>
  <si>
    <t>301087 -13</t>
  </si>
  <si>
    <t>301087 -14</t>
  </si>
  <si>
    <t>301087 -15</t>
  </si>
  <si>
    <t>301087 -16</t>
  </si>
  <si>
    <t>301087 -17</t>
  </si>
  <si>
    <t>301087 -18</t>
  </si>
  <si>
    <t>301087 -19</t>
  </si>
  <si>
    <t>301087 -20</t>
  </si>
  <si>
    <t>301087 -21</t>
  </si>
  <si>
    <t>301087 -22</t>
  </si>
  <si>
    <t>301087 -23</t>
  </si>
  <si>
    <t>301087 -24</t>
  </si>
  <si>
    <t>301087 -25</t>
  </si>
  <si>
    <t>Højgårdsparken - Omlægning af fliser</t>
  </si>
  <si>
    <t>Outrup børnhave - Belægning af p-pladser</t>
  </si>
  <si>
    <t>Lundparken - Renovering af børnebadeværelse</t>
  </si>
  <si>
    <t>Varde Vest - Renovering af hytte (bjælkehus)</t>
  </si>
  <si>
    <t>Varde Vest - Renovering af ude-spiseplads</t>
  </si>
  <si>
    <t>Go' mad til børn - Nyt køle-og fryseanlæg</t>
  </si>
  <si>
    <t>Agerbæk skole - Nye tæpper</t>
  </si>
  <si>
    <t>Agerbæk-Starup skole - Stiforbindelse ml. skole og bvh</t>
  </si>
  <si>
    <t>Outrup skole - Nye legeredskaber</t>
  </si>
  <si>
    <t>Brorsonskolen - Etablering af toiletter i vaskerum</t>
  </si>
  <si>
    <t>Lunde-Kvong skole - Renovering af loftslokaler</t>
  </si>
  <si>
    <t xml:space="preserve">Næsbjerg skole - Varmt vand på personaletoiletter </t>
  </si>
  <si>
    <t>Horne skole - Akustikdæmpende loft til gymnatisksal</t>
  </si>
  <si>
    <t>Tistrup skole - Linoleumsgulv i helhedsskolen</t>
  </si>
  <si>
    <t>Tistrup skole - Renovering af madkundskabslokale</t>
  </si>
  <si>
    <t>Ølgod skole - Renovering af trappe</t>
  </si>
  <si>
    <t>Sct. Jacobi skole - Rørbro v. Kongsgård bæk</t>
  </si>
  <si>
    <t>Janderup skole - Gulv i gymnastiksal</t>
  </si>
  <si>
    <t>Janderup skole - Akustiske plader i gymnastiksal</t>
  </si>
  <si>
    <t>Dagplejen - Udskiftning af gulvet i Tumlehuset</t>
  </si>
  <si>
    <t>Horne-Tistrup - Udskiftning af gulvbelægning i elevkantine</t>
  </si>
  <si>
    <t>Forventes disponeret i 2016</t>
  </si>
  <si>
    <t>Projektet forventes færdig i 2016</t>
  </si>
  <si>
    <t>projektet forventes færdig i 2016</t>
  </si>
  <si>
    <t>301089</t>
  </si>
  <si>
    <t>Renovering Brorsonskolen</t>
  </si>
  <si>
    <t xml:space="preserve">Prjektet forventes igangsat </t>
  </si>
  <si>
    <t>Projetket forventes færdig i 2016</t>
  </si>
  <si>
    <t>Projektet forventes igangsat</t>
  </si>
  <si>
    <t>301881 -26</t>
  </si>
  <si>
    <t>301881 -29</t>
  </si>
  <si>
    <t>301881 -31</t>
  </si>
  <si>
    <t>301881 -33</t>
  </si>
  <si>
    <t>301881 -35</t>
  </si>
  <si>
    <t>301881 -37</t>
  </si>
  <si>
    <t>Børneuniverset - Renovering af kælder Sdr. Alle</t>
  </si>
  <si>
    <t>Sønderalle - Udbedring af fugt og mug i kælder</t>
  </si>
  <si>
    <t>HolmeÅhuset - Barnevognsskur</t>
  </si>
  <si>
    <t>Billum Børnehave - 0-2 års pladser</t>
  </si>
  <si>
    <t>Agerbæk skole - Renovering af parkeringsplads</t>
  </si>
  <si>
    <t>Etablering af toiletbygning ved naturlegepladsen i Varde Syd</t>
  </si>
  <si>
    <t>Projektet forventes færdig i 2016 - afventer ansøgninger til fonde</t>
  </si>
  <si>
    <t>Projektering er i gangsat</t>
  </si>
  <si>
    <t>Skal bruges til slidlag asfalt</t>
  </si>
  <si>
    <t>Pengene brugs sammen med budgetønske til anlæggelse af fortov/sti Viaduktvej</t>
  </si>
  <si>
    <t>Restbeløb fra Tarphagebroen område 222907 1.145.326 kr. flyttes til dette område.</t>
  </si>
  <si>
    <t>Projektering pågår</t>
  </si>
  <si>
    <t>Pengene 1.145.326 kr. føres tilbage til brorenoveringspuljen</t>
  </si>
  <si>
    <t>Anlægsarbejder pågår</t>
  </si>
  <si>
    <t>Rest fra tidligere pulje til Varde Bymidte</t>
  </si>
  <si>
    <t>Fortsætter i 2016</t>
  </si>
  <si>
    <t>NaturKultur projekt nyt naturcenter i Blåvand</t>
  </si>
  <si>
    <t>Asfaltering af p-plads i 2016</t>
  </si>
  <si>
    <t>Små mangler</t>
  </si>
  <si>
    <t>Nedbrydning af hovedbygning - Thueslund</t>
  </si>
  <si>
    <t>Ombygning af Baunbo</t>
  </si>
  <si>
    <t>Forventes afsluttet i 2016</t>
  </si>
  <si>
    <t>Afventer plejeboligplan</t>
  </si>
  <si>
    <t>Hjemmepleje Nord/Øst, ombygn. af Hybenbo</t>
  </si>
  <si>
    <t xml:space="preserve">Budgetoverførsel </t>
  </si>
  <si>
    <t>550815</t>
  </si>
  <si>
    <t>Renovering af genoptræningsafd., Lunden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</si>
</sst>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 #,##0_ ;_ * \-#,##0_ ;_ * &quot;-&quot;??_ ;_ @_ "/>
  </numFmts>
  <fonts count="21" x14ac:knownFonts="1">
    <font>
      <sz val="9"/>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sz val="10"/>
      <name val="Arial"/>
      <family val="2"/>
    </font>
    <font>
      <b/>
      <sz val="10"/>
      <name val="Arial"/>
      <family val="2"/>
    </font>
    <font>
      <b/>
      <i/>
      <sz val="10"/>
      <name val="Arial"/>
      <family val="2"/>
    </font>
    <font>
      <i/>
      <sz val="10"/>
      <name val="Arial"/>
      <family val="2"/>
    </font>
    <font>
      <sz val="10"/>
      <color theme="1"/>
      <name val="Arial"/>
      <family val="2"/>
    </font>
    <font>
      <sz val="10"/>
      <color theme="1"/>
      <name val="Calibri"/>
      <family val="2"/>
      <scheme val="minor"/>
    </font>
    <font>
      <sz val="9"/>
      <color theme="1"/>
      <name val="Arial"/>
      <family val="2"/>
    </font>
    <font>
      <sz val="10"/>
      <color rgb="FFFF0000"/>
      <name val="Arial"/>
      <family val="2"/>
    </font>
    <font>
      <b/>
      <sz val="9"/>
      <color rgb="FFFF0000"/>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s>
  <fills count="3">
    <fill>
      <patternFill patternType="none"/>
    </fill>
    <fill>
      <patternFill patternType="gray125"/>
    </fill>
    <fill>
      <patternFill patternType="solid">
        <fgColor theme="3" tint="0.59999389629810485"/>
        <bgColor indexed="64"/>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right style="thin">
        <color auto="1"/>
      </right>
      <top/>
      <bottom style="thin">
        <color indexed="64"/>
      </bottom>
      <diagonal/>
    </border>
    <border>
      <left style="thin">
        <color auto="1"/>
      </left>
      <right/>
      <top style="thin">
        <color indexed="64"/>
      </top>
      <bottom/>
      <diagonal/>
    </border>
    <border>
      <left style="thin">
        <color indexed="64"/>
      </left>
      <right/>
      <top/>
      <bottom style="thin">
        <color auto="1"/>
      </bottom>
      <diagonal/>
    </border>
    <border>
      <left/>
      <right style="thin">
        <color indexed="64"/>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9">
    <xf numFmtId="0" fontId="0" fillId="0" borderId="0"/>
    <xf numFmtId="0" fontId="8" fillId="0" borderId="0"/>
    <xf numFmtId="0" fontId="7" fillId="0" borderId="0"/>
    <xf numFmtId="0" fontId="9"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0" fillId="0" borderId="0" applyFont="0" applyFill="0" applyBorder="0" applyAlignment="0" applyProtection="0"/>
  </cellStyleXfs>
  <cellXfs count="174">
    <xf numFmtId="0" fontId="0" fillId="0" borderId="0" xfId="0"/>
    <xf numFmtId="0" fontId="8" fillId="0" borderId="0" xfId="0" applyNumberFormat="1" applyFont="1" applyFill="1" applyBorder="1" applyAlignment="1" applyProtection="1"/>
    <xf numFmtId="3" fontId="8" fillId="0" borderId="7" xfId="0" applyNumberFormat="1" applyFont="1" applyFill="1" applyBorder="1" applyAlignment="1" applyProtection="1"/>
    <xf numFmtId="3" fontId="8" fillId="0" borderId="2" xfId="0" applyNumberFormat="1" applyFont="1" applyFill="1" applyBorder="1" applyAlignment="1" applyProtection="1"/>
    <xf numFmtId="0" fontId="8" fillId="0" borderId="1" xfId="0" applyNumberFormat="1" applyFont="1" applyFill="1" applyBorder="1" applyAlignment="1" applyProtection="1"/>
    <xf numFmtId="0" fontId="8" fillId="2" borderId="6" xfId="0" applyNumberFormat="1" applyFont="1" applyFill="1" applyBorder="1" applyAlignment="1" applyProtection="1"/>
    <xf numFmtId="0" fontId="8" fillId="2" borderId="6" xfId="0" applyNumberFormat="1" applyFont="1" applyFill="1" applyBorder="1" applyAlignment="1" applyProtection="1">
      <alignment horizontal="center"/>
    </xf>
    <xf numFmtId="0" fontId="8" fillId="2" borderId="8" xfId="0" applyNumberFormat="1" applyFont="1" applyFill="1" applyBorder="1" applyAlignment="1" applyProtection="1">
      <alignment horizontal="center"/>
    </xf>
    <xf numFmtId="0" fontId="8" fillId="2" borderId="5" xfId="0" applyNumberFormat="1" applyFont="1" applyFill="1" applyBorder="1" applyAlignment="1" applyProtection="1">
      <alignment horizontal="center"/>
    </xf>
    <xf numFmtId="0" fontId="8" fillId="2" borderId="7" xfId="0" applyNumberFormat="1" applyFont="1" applyFill="1" applyBorder="1" applyAlignment="1" applyProtection="1"/>
    <xf numFmtId="0" fontId="8" fillId="2" borderId="7" xfId="0" applyNumberFormat="1" applyFont="1" applyFill="1" applyBorder="1" applyAlignment="1" applyProtection="1">
      <alignment horizontal="center" wrapText="1"/>
    </xf>
    <xf numFmtId="0" fontId="8" fillId="2" borderId="7" xfId="0" applyNumberFormat="1" applyFont="1" applyFill="1" applyBorder="1" applyAlignment="1" applyProtection="1">
      <alignment horizontal="center"/>
    </xf>
    <xf numFmtId="0" fontId="8" fillId="2" borderId="11" xfId="0" applyNumberFormat="1" applyFont="1" applyFill="1" applyBorder="1" applyAlignment="1" applyProtection="1">
      <alignment horizontal="center"/>
    </xf>
    <xf numFmtId="0" fontId="8" fillId="2" borderId="3" xfId="0" applyNumberFormat="1" applyFont="1" applyFill="1" applyBorder="1" applyAlignment="1" applyProtection="1">
      <alignment horizontal="center"/>
    </xf>
    <xf numFmtId="0" fontId="8" fillId="0" borderId="15" xfId="0" applyNumberFormat="1" applyFont="1" applyFill="1" applyBorder="1" applyAlignment="1" applyProtection="1"/>
    <xf numFmtId="0" fontId="0" fillId="0" borderId="0" xfId="0"/>
    <xf numFmtId="0" fontId="8" fillId="0" borderId="0" xfId="0" applyNumberFormat="1" applyFont="1" applyFill="1" applyBorder="1" applyAlignment="1" applyProtection="1"/>
    <xf numFmtId="0" fontId="8" fillId="0" borderId="16" xfId="0" applyNumberFormat="1" applyFont="1" applyFill="1" applyBorder="1" applyAlignment="1" applyProtection="1"/>
    <xf numFmtId="3" fontId="8" fillId="0" borderId="16" xfId="0" applyNumberFormat="1" applyFont="1" applyFill="1" applyBorder="1" applyAlignment="1" applyProtection="1"/>
    <xf numFmtId="0" fontId="12" fillId="0" borderId="10" xfId="3" applyFont="1" applyBorder="1"/>
    <xf numFmtId="3" fontId="12" fillId="0" borderId="13" xfId="3" applyNumberFormat="1" applyFont="1" applyBorder="1"/>
    <xf numFmtId="3" fontId="12" fillId="0" borderId="11" xfId="3" applyNumberFormat="1" applyFont="1" applyBorder="1"/>
    <xf numFmtId="0" fontId="9" fillId="0" borderId="0" xfId="3"/>
    <xf numFmtId="0" fontId="10" fillId="0" borderId="0" xfId="3" applyFont="1"/>
    <xf numFmtId="0" fontId="11" fillId="0" borderId="0" xfId="3" applyFont="1"/>
    <xf numFmtId="0" fontId="12" fillId="0" borderId="9" xfId="3" quotePrefix="1" applyFont="1" applyBorder="1"/>
    <xf numFmtId="3" fontId="12" fillId="0" borderId="9" xfId="3" applyNumberFormat="1" applyFont="1" applyBorder="1"/>
    <xf numFmtId="0" fontId="12" fillId="0" borderId="16" xfId="3" quotePrefix="1" applyFont="1" applyBorder="1"/>
    <xf numFmtId="3" fontId="12" fillId="0" borderId="16" xfId="3" applyNumberFormat="1" applyFont="1" applyBorder="1"/>
    <xf numFmtId="3" fontId="12" fillId="0" borderId="0" xfId="3" applyNumberFormat="1" applyFont="1" applyBorder="1"/>
    <xf numFmtId="0" fontId="12" fillId="0" borderId="0" xfId="3" applyFont="1" applyFill="1" applyBorder="1"/>
    <xf numFmtId="0" fontId="9" fillId="0" borderId="0" xfId="3" applyFont="1"/>
    <xf numFmtId="0" fontId="12" fillId="0" borderId="10" xfId="3" quotePrefix="1" applyFont="1" applyBorder="1"/>
    <xf numFmtId="3" fontId="12" fillId="0" borderId="10" xfId="3" applyNumberFormat="1" applyFont="1" applyBorder="1"/>
    <xf numFmtId="0" fontId="11" fillId="0" borderId="18" xfId="3" applyFont="1" applyFill="1" applyBorder="1"/>
    <xf numFmtId="0" fontId="11" fillId="0" borderId="19" xfId="3" applyFont="1" applyFill="1" applyBorder="1"/>
    <xf numFmtId="0" fontId="10" fillId="0" borderId="20" xfId="3" applyFont="1" applyFill="1" applyBorder="1"/>
    <xf numFmtId="3" fontId="10" fillId="0" borderId="21" xfId="3" applyNumberFormat="1" applyFont="1" applyFill="1" applyBorder="1"/>
    <xf numFmtId="3" fontId="12" fillId="0" borderId="2" xfId="3" applyNumberFormat="1" applyFont="1" applyBorder="1"/>
    <xf numFmtId="0" fontId="8" fillId="0" borderId="9" xfId="0" applyNumberFormat="1" applyFont="1" applyFill="1" applyBorder="1" applyAlignment="1" applyProtection="1"/>
    <xf numFmtId="3" fontId="8" fillId="0" borderId="16" xfId="1" applyNumberFormat="1" applyBorder="1"/>
    <xf numFmtId="3" fontId="0" fillId="0" borderId="0" xfId="0" applyNumberFormat="1"/>
    <xf numFmtId="0" fontId="0" fillId="0" borderId="0" xfId="0"/>
    <xf numFmtId="0" fontId="8" fillId="0" borderId="9" xfId="0" applyNumberFormat="1" applyFont="1" applyFill="1" applyBorder="1" applyAlignment="1" applyProtection="1"/>
    <xf numFmtId="0" fontId="0" fillId="0" borderId="16" xfId="0" applyBorder="1"/>
    <xf numFmtId="0" fontId="8" fillId="2" borderId="9" xfId="0" applyNumberFormat="1" applyFont="1" applyFill="1" applyBorder="1" applyAlignment="1" applyProtection="1"/>
    <xf numFmtId="0" fontId="8" fillId="2" borderId="4" xfId="0" applyNumberFormat="1" applyFont="1" applyFill="1" applyBorder="1" applyAlignment="1" applyProtection="1"/>
    <xf numFmtId="0" fontId="8" fillId="2" borderId="9" xfId="0" applyNumberFormat="1" applyFont="1" applyFill="1" applyBorder="1" applyAlignment="1" applyProtection="1">
      <alignment horizontal="center"/>
    </xf>
    <xf numFmtId="0" fontId="8" fillId="2" borderId="8" xfId="0" applyNumberFormat="1" applyFont="1" applyFill="1" applyBorder="1" applyAlignment="1" applyProtection="1">
      <alignment horizontal="center"/>
    </xf>
    <xf numFmtId="0" fontId="8" fillId="2" borderId="12" xfId="0" applyNumberFormat="1" applyFont="1" applyFill="1" applyBorder="1" applyAlignment="1" applyProtection="1">
      <alignment horizontal="center"/>
    </xf>
    <xf numFmtId="0" fontId="8" fillId="2" borderId="10" xfId="0" applyNumberFormat="1" applyFont="1" applyFill="1" applyBorder="1" applyAlignment="1" applyProtection="1"/>
    <xf numFmtId="0" fontId="8" fillId="2" borderId="10" xfId="0" applyNumberFormat="1" applyFont="1" applyFill="1" applyBorder="1" applyAlignment="1" applyProtection="1">
      <alignment horizontal="center" wrapText="1"/>
    </xf>
    <xf numFmtId="0" fontId="8" fillId="2" borderId="2" xfId="0" applyNumberFormat="1" applyFont="1" applyFill="1" applyBorder="1" applyAlignment="1" applyProtection="1">
      <alignment horizontal="center" wrapText="1"/>
    </xf>
    <xf numFmtId="0" fontId="8" fillId="2" borderId="10" xfId="0" applyNumberFormat="1" applyFont="1" applyFill="1" applyBorder="1" applyAlignment="1" applyProtection="1">
      <alignment horizontal="center"/>
    </xf>
    <xf numFmtId="0" fontId="0" fillId="2" borderId="10" xfId="0" applyFill="1" applyBorder="1"/>
    <xf numFmtId="3" fontId="0" fillId="0" borderId="16" xfId="0" applyNumberFormat="1" applyBorder="1"/>
    <xf numFmtId="0" fontId="0" fillId="0" borderId="8" xfId="0" applyBorder="1"/>
    <xf numFmtId="0" fontId="0" fillId="0" borderId="14" xfId="0" applyBorder="1"/>
    <xf numFmtId="0" fontId="0" fillId="0" borderId="10" xfId="0" applyBorder="1"/>
    <xf numFmtId="0" fontId="0" fillId="0" borderId="16" xfId="0" applyBorder="1"/>
    <xf numFmtId="0" fontId="0" fillId="0" borderId="9" xfId="0" applyBorder="1"/>
    <xf numFmtId="0" fontId="13" fillId="0" borderId="16" xfId="0" applyFont="1" applyBorder="1"/>
    <xf numFmtId="0" fontId="9" fillId="0" borderId="10" xfId="0" applyNumberFormat="1" applyFont="1" applyFill="1" applyBorder="1" applyAlignment="1" applyProtection="1"/>
    <xf numFmtId="3" fontId="9" fillId="0" borderId="10" xfId="0" applyNumberFormat="1" applyFont="1" applyFill="1" applyBorder="1" applyAlignment="1" applyProtection="1"/>
    <xf numFmtId="3" fontId="8" fillId="0" borderId="16" xfId="0" applyNumberFormat="1" applyFont="1" applyFill="1" applyBorder="1" applyAlignment="1" applyProtection="1">
      <alignment vertical="center"/>
    </xf>
    <xf numFmtId="3" fontId="12" fillId="0" borderId="9" xfId="3" applyNumberFormat="1" applyFont="1" applyBorder="1" applyAlignment="1"/>
    <xf numFmtId="3" fontId="14" fillId="0" borderId="0" xfId="0" applyNumberFormat="1" applyFont="1"/>
    <xf numFmtId="0" fontId="13" fillId="0" borderId="16" xfId="0" applyFont="1" applyBorder="1" applyAlignment="1">
      <alignment wrapText="1"/>
    </xf>
    <xf numFmtId="0" fontId="15" fillId="0" borderId="16" xfId="0" applyFont="1" applyBorder="1"/>
    <xf numFmtId="0" fontId="14" fillId="0" borderId="0" xfId="0" applyFont="1"/>
    <xf numFmtId="0" fontId="0" fillId="0" borderId="0" xfId="0"/>
    <xf numFmtId="0" fontId="0" fillId="0" borderId="16" xfId="0" applyBorder="1"/>
    <xf numFmtId="0" fontId="8" fillId="0" borderId="17" xfId="0" applyNumberFormat="1" applyFont="1" applyFill="1" applyBorder="1" applyAlignment="1" applyProtection="1"/>
    <xf numFmtId="3" fontId="8" fillId="0" borderId="17" xfId="0" applyNumberFormat="1" applyFont="1" applyFill="1" applyBorder="1" applyAlignment="1" applyProtection="1"/>
    <xf numFmtId="0" fontId="0" fillId="0" borderId="0" xfId="0" applyFill="1"/>
    <xf numFmtId="0" fontId="14" fillId="0" borderId="14" xfId="0" applyFont="1" applyBorder="1"/>
    <xf numFmtId="0" fontId="0" fillId="0" borderId="11" xfId="0" applyBorder="1"/>
    <xf numFmtId="0" fontId="8" fillId="0" borderId="12" xfId="0" applyNumberFormat="1" applyFont="1" applyFill="1" applyBorder="1" applyAlignment="1" applyProtection="1"/>
    <xf numFmtId="49" fontId="8" fillId="0" borderId="16" xfId="0" applyNumberFormat="1" applyFont="1" applyFill="1" applyBorder="1" applyAlignment="1" applyProtection="1">
      <protection locked="0"/>
    </xf>
    <xf numFmtId="49" fontId="8" fillId="0" borderId="16" xfId="0" quotePrefix="1" applyNumberFormat="1" applyFont="1" applyFill="1" applyBorder="1" applyAlignment="1" applyProtection="1">
      <protection locked="0"/>
    </xf>
    <xf numFmtId="49" fontId="9" fillId="0" borderId="16" xfId="0" quotePrefix="1" applyNumberFormat="1" applyFont="1" applyFill="1" applyBorder="1" applyAlignment="1" applyProtection="1">
      <protection locked="0"/>
    </xf>
    <xf numFmtId="49" fontId="8" fillId="0" borderId="10" xfId="0" applyNumberFormat="1" applyFont="1" applyFill="1" applyBorder="1" applyAlignment="1" applyProtection="1">
      <protection locked="0"/>
    </xf>
    <xf numFmtId="0" fontId="8" fillId="0" borderId="10" xfId="0" applyNumberFormat="1" applyFont="1" applyFill="1" applyBorder="1" applyAlignment="1" applyProtection="1"/>
    <xf numFmtId="3" fontId="8" fillId="0" borderId="10" xfId="0" applyNumberFormat="1" applyFont="1" applyFill="1" applyBorder="1" applyAlignment="1" applyProtection="1"/>
    <xf numFmtId="3" fontId="14" fillId="0" borderId="16" xfId="0" applyNumberFormat="1" applyFont="1" applyBorder="1"/>
    <xf numFmtId="0" fontId="9" fillId="0" borderId="16" xfId="0" applyNumberFormat="1" applyFont="1" applyFill="1" applyBorder="1" applyAlignment="1" applyProtection="1"/>
    <xf numFmtId="3" fontId="8" fillId="0" borderId="14" xfId="1" applyNumberFormat="1" applyBorder="1"/>
    <xf numFmtId="0" fontId="8" fillId="0" borderId="16" xfId="0" applyNumberFormat="1" applyFont="1" applyFill="1" applyBorder="1" applyAlignment="1" applyProtection="1">
      <alignment wrapText="1"/>
    </xf>
    <xf numFmtId="0" fontId="8" fillId="0" borderId="22" xfId="0" applyNumberFormat="1" applyFont="1" applyFill="1" applyBorder="1" applyAlignment="1" applyProtection="1"/>
    <xf numFmtId="0" fontId="0" fillId="0" borderId="17" xfId="0" applyBorder="1"/>
    <xf numFmtId="3" fontId="8" fillId="0" borderId="17" xfId="1" applyNumberFormat="1" applyBorder="1"/>
    <xf numFmtId="0" fontId="8" fillId="0" borderId="16" xfId="0" quotePrefix="1" applyNumberFormat="1" applyFont="1" applyFill="1" applyBorder="1" applyAlignment="1" applyProtection="1"/>
    <xf numFmtId="0" fontId="8" fillId="0" borderId="16" xfId="0" applyNumberFormat="1" applyFont="1" applyFill="1" applyBorder="1" applyAlignment="1" applyProtection="1">
      <alignment horizontal="left"/>
    </xf>
    <xf numFmtId="49" fontId="9" fillId="0" borderId="16" xfId="0" applyNumberFormat="1" applyFont="1" applyFill="1" applyBorder="1" applyAlignment="1" applyProtection="1">
      <protection locked="0"/>
    </xf>
    <xf numFmtId="0" fontId="9" fillId="0" borderId="16" xfId="0" applyNumberFormat="1" applyFont="1" applyFill="1" applyBorder="1" applyAlignment="1" applyProtection="1">
      <alignment wrapText="1"/>
    </xf>
    <xf numFmtId="3" fontId="8" fillId="0" borderId="15" xfId="0" applyNumberFormat="1" applyFont="1" applyFill="1" applyBorder="1" applyAlignment="1" applyProtection="1"/>
    <xf numFmtId="3" fontId="8" fillId="0" borderId="13" xfId="0" applyNumberFormat="1" applyFont="1" applyFill="1" applyBorder="1" applyAlignment="1" applyProtection="1"/>
    <xf numFmtId="3" fontId="13" fillId="0" borderId="16" xfId="0" applyNumberFormat="1" applyFont="1" applyBorder="1"/>
    <xf numFmtId="165" fontId="8" fillId="0" borderId="16" xfId="0" quotePrefix="1" applyNumberFormat="1" applyFont="1" applyFill="1" applyBorder="1" applyAlignment="1" applyProtection="1"/>
    <xf numFmtId="3" fontId="14" fillId="0" borderId="23" xfId="0" applyNumberFormat="1" applyFont="1" applyBorder="1"/>
    <xf numFmtId="0" fontId="17" fillId="0" borderId="0" xfId="0" applyFont="1"/>
    <xf numFmtId="0" fontId="9" fillId="0" borderId="16" xfId="0" quotePrefix="1" applyNumberFormat="1" applyFont="1" applyFill="1" applyBorder="1" applyAlignment="1" applyProtection="1">
      <alignment horizontal="left"/>
    </xf>
    <xf numFmtId="0" fontId="9" fillId="0" borderId="9" xfId="0" applyNumberFormat="1" applyFont="1" applyFill="1" applyBorder="1" applyAlignment="1" applyProtection="1"/>
    <xf numFmtId="3" fontId="9" fillId="0" borderId="16" xfId="0" applyNumberFormat="1" applyFont="1" applyFill="1" applyBorder="1" applyAlignment="1" applyProtection="1"/>
    <xf numFmtId="0" fontId="0" fillId="2" borderId="11" xfId="0" applyFill="1" applyBorder="1"/>
    <xf numFmtId="0" fontId="8" fillId="2" borderId="11" xfId="0" applyNumberFormat="1" applyFont="1" applyFill="1" applyBorder="1" applyAlignment="1" applyProtection="1">
      <alignment horizontal="center" wrapText="1"/>
    </xf>
    <xf numFmtId="49" fontId="8" fillId="0" borderId="9" xfId="0" applyNumberFormat="1" applyFont="1" applyFill="1" applyBorder="1" applyAlignment="1" applyProtection="1">
      <protection locked="0"/>
    </xf>
    <xf numFmtId="0" fontId="8" fillId="0" borderId="9" xfId="0" applyNumberFormat="1" applyFont="1" applyFill="1" applyBorder="1" applyAlignment="1" applyProtection="1">
      <alignment wrapText="1"/>
    </xf>
    <xf numFmtId="3" fontId="8" fillId="0" borderId="9" xfId="0" applyNumberFormat="1" applyFont="1" applyFill="1" applyBorder="1" applyAlignment="1" applyProtection="1"/>
    <xf numFmtId="3" fontId="12" fillId="0" borderId="16" xfId="3" applyNumberFormat="1" applyFont="1" applyBorder="1" applyAlignment="1"/>
    <xf numFmtId="0" fontId="12" fillId="0" borderId="9" xfId="3" applyFont="1" applyBorder="1"/>
    <xf numFmtId="0" fontId="12" fillId="0" borderId="9" xfId="3" applyNumberFormat="1" applyFont="1" applyBorder="1" applyAlignment="1">
      <alignment horizontal="center"/>
    </xf>
    <xf numFmtId="3" fontId="12" fillId="0" borderId="4" xfId="3" applyNumberFormat="1" applyFont="1" applyBorder="1"/>
    <xf numFmtId="0" fontId="12" fillId="0" borderId="16" xfId="3" applyFont="1" applyBorder="1"/>
    <xf numFmtId="3" fontId="12" fillId="0" borderId="9" xfId="3" applyNumberFormat="1" applyFont="1" applyBorder="1" applyAlignment="1">
      <alignment horizontal="right"/>
    </xf>
    <xf numFmtId="3" fontId="12" fillId="0" borderId="16" xfId="3" applyNumberFormat="1" applyFont="1" applyBorder="1" applyAlignment="1">
      <alignment horizontal="right"/>
    </xf>
    <xf numFmtId="3" fontId="12" fillId="0" borderId="9" xfId="3" applyNumberFormat="1" applyFont="1" applyBorder="1" applyAlignment="1">
      <alignment horizontal="center"/>
    </xf>
    <xf numFmtId="3" fontId="12" fillId="0" borderId="16" xfId="3" applyNumberFormat="1" applyFont="1" applyBorder="1" applyAlignment="1">
      <alignment horizontal="center"/>
    </xf>
    <xf numFmtId="3" fontId="12" fillId="0" borderId="10" xfId="3" applyNumberFormat="1" applyFont="1" applyBorder="1" applyAlignment="1">
      <alignment horizontal="center"/>
    </xf>
    <xf numFmtId="0" fontId="8" fillId="2" borderId="13" xfId="0" applyNumberFormat="1" applyFont="1" applyFill="1" applyBorder="1" applyAlignment="1" applyProtection="1">
      <alignment horizontal="center"/>
    </xf>
    <xf numFmtId="0" fontId="8" fillId="0" borderId="16" xfId="0" quotePrefix="1" applyNumberFormat="1" applyFont="1" applyFill="1" applyBorder="1" applyAlignment="1" applyProtection="1">
      <alignment horizontal="left"/>
    </xf>
    <xf numFmtId="0" fontId="13" fillId="0" borderId="14" xfId="0" applyFont="1" applyBorder="1"/>
    <xf numFmtId="0" fontId="8" fillId="2" borderId="10" xfId="0" applyNumberFormat="1" applyFont="1" applyFill="1" applyBorder="1" applyAlignment="1" applyProtection="1">
      <alignment wrapText="1"/>
    </xf>
    <xf numFmtId="49" fontId="8" fillId="2" borderId="9" xfId="0" applyNumberFormat="1" applyFont="1" applyFill="1" applyBorder="1" applyAlignment="1" applyProtection="1">
      <alignment horizontal="left"/>
    </xf>
    <xf numFmtId="49" fontId="8" fillId="2" borderId="10" xfId="0" applyNumberFormat="1" applyFont="1" applyFill="1" applyBorder="1" applyAlignment="1" applyProtection="1">
      <alignment horizontal="left"/>
    </xf>
    <xf numFmtId="49" fontId="8" fillId="0" borderId="16" xfId="0" applyNumberFormat="1" applyFont="1" applyFill="1" applyBorder="1" applyAlignment="1" applyProtection="1">
      <alignment horizontal="left"/>
      <protection locked="0"/>
    </xf>
    <xf numFmtId="49" fontId="8" fillId="0" borderId="16" xfId="0" quotePrefix="1" applyNumberFormat="1" applyFont="1" applyFill="1" applyBorder="1" applyAlignment="1" applyProtection="1">
      <alignment horizontal="left"/>
      <protection locked="0"/>
    </xf>
    <xf numFmtId="49" fontId="8" fillId="0" borderId="9" xfId="0" applyNumberFormat="1" applyFont="1" applyFill="1" applyBorder="1" applyAlignment="1" applyProtection="1">
      <alignment horizontal="left"/>
    </xf>
    <xf numFmtId="49" fontId="8" fillId="0" borderId="10" xfId="0" applyNumberFormat="1" applyFont="1" applyFill="1" applyBorder="1" applyAlignment="1" applyProtection="1">
      <alignment horizontal="left"/>
    </xf>
    <xf numFmtId="49" fontId="8" fillId="0" borderId="0" xfId="0" applyNumberFormat="1" applyFont="1" applyFill="1" applyBorder="1" applyAlignment="1" applyProtection="1">
      <alignment horizontal="left"/>
    </xf>
    <xf numFmtId="49" fontId="0" fillId="0" borderId="0" xfId="0" applyNumberFormat="1" applyAlignment="1">
      <alignment horizontal="left"/>
    </xf>
    <xf numFmtId="0" fontId="13" fillId="0" borderId="16" xfId="0" applyFont="1" applyBorder="1" applyAlignment="1">
      <alignment wrapText="1"/>
    </xf>
    <xf numFmtId="0" fontId="13" fillId="0" borderId="16" xfId="0" applyFont="1" applyBorder="1"/>
    <xf numFmtId="0" fontId="13" fillId="0" borderId="16" xfId="0" applyFont="1" applyBorder="1"/>
    <xf numFmtId="0" fontId="13" fillId="0" borderId="16" xfId="0" applyFont="1" applyBorder="1"/>
    <xf numFmtId="0" fontId="13" fillId="0" borderId="16" xfId="0" applyFont="1" applyBorder="1"/>
    <xf numFmtId="0" fontId="13" fillId="0" borderId="16" xfId="0" applyFont="1" applyBorder="1"/>
    <xf numFmtId="0" fontId="13" fillId="0" borderId="16" xfId="0" applyFont="1" applyBorder="1"/>
    <xf numFmtId="49" fontId="8" fillId="0" borderId="16" xfId="0" quotePrefix="1" applyNumberFormat="1" applyFont="1" applyFill="1" applyBorder="1" applyAlignment="1" applyProtection="1">
      <alignment vertical="top"/>
      <protection locked="0"/>
    </xf>
    <xf numFmtId="0" fontId="8" fillId="0" borderId="16" xfId="0" applyNumberFormat="1" applyFont="1" applyFill="1" applyBorder="1" applyAlignment="1" applyProtection="1">
      <alignment vertical="top" wrapText="1"/>
    </xf>
    <xf numFmtId="3" fontId="8" fillId="0" borderId="16" xfId="0" applyNumberFormat="1" applyFont="1" applyFill="1" applyBorder="1" applyAlignment="1" applyProtection="1">
      <alignment vertical="top"/>
    </xf>
    <xf numFmtId="3" fontId="14" fillId="0" borderId="16" xfId="0" applyNumberFormat="1" applyFont="1" applyBorder="1" applyAlignment="1">
      <alignment vertical="top"/>
    </xf>
    <xf numFmtId="0" fontId="13" fillId="0" borderId="16" xfId="0" applyFont="1" applyBorder="1" applyAlignment="1">
      <alignment vertical="top" wrapText="1"/>
    </xf>
    <xf numFmtId="3" fontId="14" fillId="0" borderId="16" xfId="0" applyNumberFormat="1" applyFont="1" applyBorder="1" applyAlignment="1"/>
    <xf numFmtId="49" fontId="8" fillId="0" borderId="16" xfId="0" applyNumberFormat="1" applyFont="1" applyFill="1" applyBorder="1" applyAlignment="1" applyProtection="1">
      <protection locked="0"/>
    </xf>
    <xf numFmtId="0" fontId="8" fillId="0" borderId="16" xfId="0" applyNumberFormat="1" applyFont="1" applyFill="1" applyBorder="1" applyAlignment="1" applyProtection="1"/>
    <xf numFmtId="3" fontId="8" fillId="0" borderId="16" xfId="0" applyNumberFormat="1" applyFont="1" applyFill="1" applyBorder="1" applyAlignment="1" applyProtection="1"/>
    <xf numFmtId="0" fontId="0" fillId="0" borderId="0" xfId="0"/>
    <xf numFmtId="0" fontId="0" fillId="0" borderId="0" xfId="0"/>
    <xf numFmtId="0" fontId="8" fillId="0" borderId="16" xfId="0" applyNumberFormat="1" applyFont="1" applyFill="1" applyBorder="1" applyAlignment="1" applyProtection="1"/>
    <xf numFmtId="3" fontId="8" fillId="0" borderId="16" xfId="0" applyNumberFormat="1" applyFont="1" applyFill="1" applyBorder="1" applyAlignment="1" applyProtection="1"/>
    <xf numFmtId="0" fontId="0" fillId="0" borderId="0" xfId="0" applyFill="1"/>
    <xf numFmtId="49" fontId="8" fillId="0" borderId="16" xfId="0" applyNumberFormat="1" applyFont="1" applyFill="1" applyBorder="1" applyAlignment="1" applyProtection="1">
      <protection locked="0"/>
    </xf>
    <xf numFmtId="49" fontId="8" fillId="0" borderId="16" xfId="0" quotePrefix="1" applyNumberFormat="1" applyFont="1" applyFill="1" applyBorder="1" applyAlignment="1" applyProtection="1">
      <protection locked="0"/>
    </xf>
    <xf numFmtId="49" fontId="8" fillId="0" borderId="16" xfId="0" applyNumberFormat="1" applyFont="1" applyFill="1" applyBorder="1" applyAlignment="1" applyProtection="1">
      <protection locked="0"/>
    </xf>
    <xf numFmtId="0" fontId="8" fillId="0" borderId="16" xfId="0" applyNumberFormat="1" applyFont="1" applyFill="1" applyBorder="1" applyAlignment="1" applyProtection="1">
      <alignment wrapText="1"/>
    </xf>
    <xf numFmtId="3" fontId="15" fillId="0" borderId="16" xfId="0" applyNumberFormat="1" applyFont="1" applyBorder="1"/>
    <xf numFmtId="166" fontId="15" fillId="0" borderId="16" xfId="38" applyNumberFormat="1" applyFont="1" applyBorder="1"/>
    <xf numFmtId="166" fontId="13" fillId="0" borderId="16" xfId="38" applyNumberFormat="1" applyFont="1" applyBorder="1"/>
    <xf numFmtId="0" fontId="15" fillId="0" borderId="16" xfId="0" applyFont="1" applyBorder="1" applyAlignment="1">
      <alignment wrapText="1"/>
    </xf>
    <xf numFmtId="49" fontId="8" fillId="0" borderId="17" xfId="0" quotePrefix="1" applyNumberFormat="1" applyFont="1" applyFill="1" applyBorder="1" applyAlignment="1" applyProtection="1">
      <alignment horizontal="left"/>
      <protection locked="0"/>
    </xf>
    <xf numFmtId="0" fontId="8" fillId="0" borderId="17" xfId="0" applyNumberFormat="1" applyFont="1" applyFill="1" applyBorder="1" applyAlignment="1" applyProtection="1">
      <alignment wrapText="1"/>
    </xf>
    <xf numFmtId="0" fontId="13" fillId="0" borderId="17" xfId="0" applyFont="1" applyBorder="1"/>
    <xf numFmtId="49" fontId="8" fillId="0" borderId="17" xfId="0" applyNumberFormat="1" applyFont="1" applyFill="1" applyBorder="1" applyAlignment="1" applyProtection="1">
      <alignment horizontal="left"/>
    </xf>
    <xf numFmtId="49" fontId="8" fillId="0" borderId="17" xfId="0" applyNumberFormat="1" applyFont="1" applyFill="1" applyBorder="1" applyAlignment="1" applyProtection="1">
      <alignment horizontal="left"/>
      <protection locked="0"/>
    </xf>
    <xf numFmtId="49" fontId="9" fillId="0" borderId="17" xfId="0" applyNumberFormat="1" applyFont="1" applyFill="1" applyBorder="1" applyAlignment="1" applyProtection="1">
      <alignment horizontal="left"/>
      <protection locked="0"/>
    </xf>
    <xf numFmtId="0" fontId="9" fillId="0" borderId="17" xfId="0" applyNumberFormat="1" applyFont="1" applyFill="1" applyBorder="1" applyAlignment="1" applyProtection="1">
      <alignment wrapText="1"/>
    </xf>
    <xf numFmtId="0" fontId="16" fillId="0" borderId="17" xfId="0" applyFont="1" applyBorder="1"/>
    <xf numFmtId="3" fontId="13" fillId="0" borderId="17" xfId="38" applyNumberFormat="1" applyFont="1" applyBorder="1"/>
    <xf numFmtId="3" fontId="13" fillId="0" borderId="9" xfId="38" applyNumberFormat="1" applyFont="1" applyBorder="1"/>
    <xf numFmtId="3" fontId="13" fillId="0" borderId="10" xfId="38" applyNumberFormat="1" applyFont="1" applyBorder="1"/>
    <xf numFmtId="0" fontId="14" fillId="0" borderId="16" xfId="0" applyFont="1" applyBorder="1"/>
    <xf numFmtId="3" fontId="9" fillId="0" borderId="14" xfId="1" applyNumberFormat="1" applyFont="1" applyBorder="1"/>
    <xf numFmtId="0" fontId="14" fillId="0" borderId="16" xfId="0" applyFont="1" applyBorder="1" applyAlignment="1">
      <alignment wrapText="1"/>
    </xf>
  </cellXfs>
  <cellStyles count="39">
    <cellStyle name="Komma" xfId="38" builtinId="3"/>
    <cellStyle name="Normal" xfId="0" builtinId="0"/>
    <cellStyle name="Normal 2" xfId="1"/>
    <cellStyle name="Normal 2 2" xfId="3"/>
    <cellStyle name="Normal 3" xfId="2"/>
    <cellStyle name="Normal 3 2" xfId="5"/>
    <cellStyle name="Normal 3 2 2" xfId="12"/>
    <cellStyle name="Normal 3 2 2 2" xfId="26"/>
    <cellStyle name="Normal 3 2 3" xfId="19"/>
    <cellStyle name="Normal 3 2 4" xfId="33"/>
    <cellStyle name="Normal 3 3" xfId="6"/>
    <cellStyle name="Normal 3 3 2" xfId="13"/>
    <cellStyle name="Normal 3 3 2 2" xfId="27"/>
    <cellStyle name="Normal 3 3 3" xfId="20"/>
    <cellStyle name="Normal 3 3 4" xfId="34"/>
    <cellStyle name="Normal 3 4" xfId="8"/>
    <cellStyle name="Normal 3 4 2" xfId="15"/>
    <cellStyle name="Normal 3 4 2 2" xfId="29"/>
    <cellStyle name="Normal 3 4 3" xfId="22"/>
    <cellStyle name="Normal 3 4 4" xfId="36"/>
    <cellStyle name="Normal 3 5" xfId="10"/>
    <cellStyle name="Normal 3 5 2" xfId="24"/>
    <cellStyle name="Normal 3 6" xfId="17"/>
    <cellStyle name="Normal 3 7" xfId="31"/>
    <cellStyle name="Normal 4" xfId="4"/>
    <cellStyle name="Normal 4 2" xfId="7"/>
    <cellStyle name="Normal 4 2 2" xfId="14"/>
    <cellStyle name="Normal 4 2 2 2" xfId="28"/>
    <cellStyle name="Normal 4 2 3" xfId="21"/>
    <cellStyle name="Normal 4 2 4" xfId="35"/>
    <cellStyle name="Normal 4 3" xfId="9"/>
    <cellStyle name="Normal 4 3 2" xfId="16"/>
    <cellStyle name="Normal 4 3 2 2" xfId="30"/>
    <cellStyle name="Normal 4 3 3" xfId="23"/>
    <cellStyle name="Normal 4 3 4" xfId="37"/>
    <cellStyle name="Normal 4 4" xfId="11"/>
    <cellStyle name="Normal 4 4 2" xfId="25"/>
    <cellStyle name="Normal 4 5" xfId="18"/>
    <cellStyle name="Normal 4 6"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G21" sqref="G21"/>
    </sheetView>
  </sheetViews>
  <sheetFormatPr defaultRowHeight="12" x14ac:dyDescent="0.25"/>
  <cols>
    <col min="3" max="3" width="34.28515625" customWidth="1"/>
    <col min="4" max="4" width="18.28515625" hidden="1" customWidth="1"/>
    <col min="5" max="5" width="14.7109375" hidden="1" customWidth="1"/>
    <col min="6" max="8" width="15.42578125" customWidth="1"/>
  </cols>
  <sheetData>
    <row r="1" spans="1:8" ht="13.2" x14ac:dyDescent="0.25">
      <c r="A1" s="1"/>
      <c r="B1" s="1"/>
      <c r="C1" s="5"/>
      <c r="D1" s="6" t="s">
        <v>0</v>
      </c>
      <c r="E1" s="46" t="s">
        <v>1</v>
      </c>
      <c r="F1" s="6" t="s">
        <v>2</v>
      </c>
      <c r="G1" s="7" t="s">
        <v>3</v>
      </c>
      <c r="H1" s="8" t="s">
        <v>4</v>
      </c>
    </row>
    <row r="2" spans="1:8" ht="26.4" x14ac:dyDescent="0.25">
      <c r="A2" s="1"/>
      <c r="B2" s="1"/>
      <c r="C2" s="9"/>
      <c r="D2" s="10" t="s">
        <v>55</v>
      </c>
      <c r="E2" s="52" t="s">
        <v>56</v>
      </c>
      <c r="F2" s="11">
        <v>2016</v>
      </c>
      <c r="G2" s="12" t="s">
        <v>697</v>
      </c>
      <c r="H2" s="13" t="s">
        <v>5</v>
      </c>
    </row>
    <row r="3" spans="1:8" ht="13.2" x14ac:dyDescent="0.25">
      <c r="A3" s="1"/>
      <c r="B3" s="1"/>
      <c r="C3" s="39"/>
      <c r="D3" s="39"/>
      <c r="E3" s="39"/>
      <c r="F3" s="39"/>
      <c r="G3" s="39"/>
      <c r="H3" s="39"/>
    </row>
    <row r="4" spans="1:8" ht="13.2" x14ac:dyDescent="0.25">
      <c r="A4" s="1"/>
      <c r="B4" s="1"/>
      <c r="C4" s="17"/>
      <c r="D4" s="17"/>
      <c r="E4" s="17"/>
      <c r="F4" s="17"/>
      <c r="G4" s="17"/>
      <c r="H4" s="17"/>
    </row>
    <row r="5" spans="1:8" ht="13.2" x14ac:dyDescent="0.25">
      <c r="A5" s="1"/>
      <c r="B5" s="1"/>
      <c r="C5" s="17" t="s">
        <v>666</v>
      </c>
      <c r="D5" s="18" t="e">
        <f>'1 Økonomi og Erhverv'!#REF!</f>
        <v>#REF!</v>
      </c>
      <c r="E5" s="18" t="e">
        <f>'1 Økonomi og Erhverv'!#REF!</f>
        <v>#REF!</v>
      </c>
      <c r="F5" s="40">
        <f>'1 Økonomi og Erhverv'!F40</f>
        <v>7570391</v>
      </c>
      <c r="G5" s="40">
        <f>'1 Økonomi og Erhverv'!G40</f>
        <v>4818073.3199999994</v>
      </c>
      <c r="H5" s="40">
        <f>F5-G5</f>
        <v>2752317.6800000006</v>
      </c>
    </row>
    <row r="6" spans="1:8" ht="13.2" x14ac:dyDescent="0.25">
      <c r="A6" s="1"/>
      <c r="B6" s="1"/>
      <c r="C6" s="17" t="s">
        <v>6</v>
      </c>
      <c r="D6" s="64" t="e">
        <f>'2 Plan og Teknik'!#REF!</f>
        <v>#REF!</v>
      </c>
      <c r="E6" s="18" t="e">
        <f>'2 Plan og Teknik'!#REF!</f>
        <v>#REF!</v>
      </c>
      <c r="F6" s="40">
        <f>'2 Plan og Teknik'!F52</f>
        <v>59521172</v>
      </c>
      <c r="G6" s="40">
        <f>'2 Plan og Teknik'!G52</f>
        <v>6353427.8700000001</v>
      </c>
      <c r="H6" s="40">
        <f>'2 Plan og Teknik'!H52</f>
        <v>53167744.130000003</v>
      </c>
    </row>
    <row r="7" spans="1:8" ht="13.2" x14ac:dyDescent="0.25">
      <c r="A7" s="1"/>
      <c r="B7" s="1"/>
      <c r="C7" s="17" t="s">
        <v>7</v>
      </c>
      <c r="D7" s="18" t="e">
        <f>'3 Børn og Undervisning'!#REF!</f>
        <v>#REF!</v>
      </c>
      <c r="E7" s="18" t="e">
        <f>'3 Børn og Undervisning'!#REF!</f>
        <v>#REF!</v>
      </c>
      <c r="F7" s="40">
        <f>'3 Børn og Undervisning'!G190</f>
        <v>29274100</v>
      </c>
      <c r="G7" s="40">
        <f>'3 Børn og Undervisning'!H190</f>
        <v>8440715.8399999999</v>
      </c>
      <c r="H7" s="40">
        <f>'3 Børn og Undervisning'!I190</f>
        <v>20833384.16</v>
      </c>
    </row>
    <row r="8" spans="1:8" ht="13.2" x14ac:dyDescent="0.25">
      <c r="A8" s="1"/>
      <c r="B8" s="1"/>
      <c r="C8" s="17" t="s">
        <v>26</v>
      </c>
      <c r="D8" s="18">
        <f>'4 Kultur og Fritid'!D29</f>
        <v>0</v>
      </c>
      <c r="E8" s="18">
        <f>'4 Kultur og Fritid'!E29</f>
        <v>0</v>
      </c>
      <c r="F8" s="40">
        <f>'4 Kultur og Fritid'!F31</f>
        <v>28708834</v>
      </c>
      <c r="G8" s="40">
        <f>'4 Kultur og Fritid'!G31</f>
        <v>16153577</v>
      </c>
      <c r="H8" s="40">
        <f>'4 Kultur og Fritid'!H31</f>
        <v>12555257</v>
      </c>
    </row>
    <row r="9" spans="1:8" ht="13.2" x14ac:dyDescent="0.25">
      <c r="A9" s="1"/>
      <c r="B9" s="1"/>
      <c r="C9" s="17" t="s">
        <v>27</v>
      </c>
      <c r="D9" s="18">
        <f>'5 Social og Sundhed'!D88</f>
        <v>2200000</v>
      </c>
      <c r="E9" s="18">
        <f>'5 Social og Sundhed'!E88</f>
        <v>0</v>
      </c>
      <c r="F9" s="40">
        <f>'5 Social og Sundhed'!F93</f>
        <v>15205344</v>
      </c>
      <c r="G9" s="40">
        <f>'5 Social og Sundhed'!G93</f>
        <v>3666116.3400000003</v>
      </c>
      <c r="H9" s="40">
        <f>'5 Social og Sundhed'!H93</f>
        <v>11539227.659999998</v>
      </c>
    </row>
    <row r="10" spans="1:8" ht="13.2" x14ac:dyDescent="0.25">
      <c r="A10" s="1"/>
      <c r="B10" s="1"/>
      <c r="C10" s="17" t="s">
        <v>790</v>
      </c>
      <c r="D10" s="18">
        <v>425000</v>
      </c>
      <c r="E10" s="18">
        <v>422046.07</v>
      </c>
      <c r="F10" s="40">
        <v>0</v>
      </c>
      <c r="G10" s="40">
        <v>0</v>
      </c>
      <c r="H10" s="40">
        <f t="shared" ref="H10" si="0">F10-G10</f>
        <v>0</v>
      </c>
    </row>
    <row r="11" spans="1:8" ht="13.2" x14ac:dyDescent="0.25">
      <c r="A11" s="1"/>
      <c r="B11" s="1"/>
      <c r="C11" s="17" t="s">
        <v>28</v>
      </c>
      <c r="D11" s="18" t="e">
        <f>'Bolig-erhverv-salgsindt.'!#REF!</f>
        <v>#REF!</v>
      </c>
      <c r="E11" s="18" t="e">
        <f>'Bolig-erhverv-salgsindt.'!#REF!</f>
        <v>#REF!</v>
      </c>
      <c r="F11" s="40">
        <f>'Bolig-erhverv-salgsindt.'!F25</f>
        <v>-5000000</v>
      </c>
      <c r="G11" s="40">
        <f>'Bolig-erhverv-salgsindt.'!G25</f>
        <v>-1535838.3099999998</v>
      </c>
      <c r="H11" s="40">
        <f>'Bolig-erhverv-salgsindt.'!H25</f>
        <v>-3464161.6900000004</v>
      </c>
    </row>
    <row r="12" spans="1:8" ht="13.2" x14ac:dyDescent="0.25">
      <c r="A12" s="1"/>
      <c r="B12" s="1"/>
      <c r="C12" s="17" t="s">
        <v>29</v>
      </c>
      <c r="D12" s="18" t="e">
        <f>'Bolig-erhvervs-udstykning'!#REF!</f>
        <v>#REF!</v>
      </c>
      <c r="E12" s="18" t="e">
        <f>'Bolig-erhvervs-udstykning'!#REF!</f>
        <v>#REF!</v>
      </c>
      <c r="F12" s="40">
        <f>'Bolig-erhvervs-udstykning'!F17</f>
        <v>14308753</v>
      </c>
      <c r="G12" s="40">
        <f>'Bolig-erhvervs-udstykning'!G17</f>
        <v>263332.07999999996</v>
      </c>
      <c r="H12" s="40">
        <f>'Bolig-erhvervs-udstykning'!H17</f>
        <v>14045420.919999998</v>
      </c>
    </row>
    <row r="13" spans="1:8" s="15" customFormat="1" ht="13.2" x14ac:dyDescent="0.25">
      <c r="A13" s="16"/>
      <c r="B13" s="16"/>
      <c r="C13" s="62" t="s">
        <v>35</v>
      </c>
      <c r="D13" s="63"/>
      <c r="E13" s="63"/>
      <c r="F13" s="63">
        <f>'Bolig-erhvervs-udstykning'!F41</f>
        <v>-7589931</v>
      </c>
      <c r="G13" s="63">
        <f>'Bolig-erhvervs-udstykning'!G41</f>
        <v>-138942</v>
      </c>
      <c r="H13" s="63">
        <f>'Bolig-erhvervs-udstykning'!H41</f>
        <v>-7450989</v>
      </c>
    </row>
    <row r="14" spans="1:8" ht="10.35" customHeight="1" x14ac:dyDescent="0.25">
      <c r="A14" s="1"/>
      <c r="B14" s="1"/>
      <c r="C14" s="14"/>
      <c r="D14" s="17"/>
      <c r="E14" s="16"/>
      <c r="F14" s="17"/>
      <c r="G14" s="16"/>
      <c r="H14" s="17"/>
    </row>
    <row r="15" spans="1:8" ht="16.350000000000001" customHeight="1" x14ac:dyDescent="0.25">
      <c r="A15" s="1"/>
      <c r="B15" s="1"/>
      <c r="C15" s="4" t="s">
        <v>30</v>
      </c>
      <c r="D15" s="2" t="e">
        <f>SUM(D5:D14)</f>
        <v>#REF!</v>
      </c>
      <c r="E15" s="3" t="e">
        <f>SUM(E5:E14)</f>
        <v>#REF!</v>
      </c>
      <c r="F15" s="2">
        <f>SUM(F5:F14)</f>
        <v>141998663</v>
      </c>
      <c r="G15" s="3">
        <f>SUM(G5:G14)</f>
        <v>38020462.140000001</v>
      </c>
      <c r="H15" s="2">
        <f>SUM(H5:H14)</f>
        <v>103978200.86</v>
      </c>
    </row>
    <row r="16" spans="1:8" ht="13.2" x14ac:dyDescent="0.25">
      <c r="A16" s="1"/>
      <c r="B16" s="1"/>
      <c r="C16" s="1"/>
      <c r="D16" s="1"/>
      <c r="E16" s="1"/>
      <c r="F16" s="1"/>
      <c r="G16" s="1"/>
      <c r="H16" s="1"/>
    </row>
    <row r="17" spans="1:8" ht="13.2" x14ac:dyDescent="0.25">
      <c r="A17" s="1"/>
      <c r="B17" s="1"/>
      <c r="C17" s="1"/>
      <c r="D17" s="1"/>
      <c r="E17" s="1"/>
      <c r="F17" s="1"/>
      <c r="G17" s="1"/>
      <c r="H17" s="1"/>
    </row>
    <row r="20" spans="1:8" x14ac:dyDescent="0.25">
      <c r="F20" s="41"/>
    </row>
  </sheetData>
  <pageMargins left="0.7" right="0.7" top="0.75" bottom="0.75" header="0.3" footer="0.3"/>
  <pageSetup paperSize="9" orientation="landscape" r:id="rId1"/>
  <headerFooter>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24" zoomScaleNormal="100" workbookViewId="0">
      <selection activeCell="I3" sqref="I3"/>
    </sheetView>
  </sheetViews>
  <sheetFormatPr defaultRowHeight="12" x14ac:dyDescent="0.25"/>
  <cols>
    <col min="1" max="1" width="9.28515625" style="70"/>
    <col min="3" max="3" width="60.7109375" customWidth="1"/>
    <col min="4" max="5" width="14.42578125" hidden="1" customWidth="1"/>
    <col min="6" max="6" width="15.28515625" customWidth="1"/>
    <col min="7" max="7" width="12.7109375" customWidth="1"/>
    <col min="8" max="8" width="19.140625" customWidth="1"/>
    <col min="9" max="9" width="16.140625" customWidth="1"/>
    <col min="10" max="10" width="34.28515625" customWidth="1"/>
  </cols>
  <sheetData>
    <row r="1" spans="1:10" x14ac:dyDescent="0.25">
      <c r="A1" s="70" t="s">
        <v>696</v>
      </c>
    </row>
    <row r="3" spans="1:10" ht="13.2" x14ac:dyDescent="0.25">
      <c r="A3" s="45"/>
      <c r="B3" s="45"/>
      <c r="C3" s="45" t="s">
        <v>666</v>
      </c>
      <c r="D3" s="47" t="s">
        <v>0</v>
      </c>
      <c r="E3" s="45" t="s">
        <v>1</v>
      </c>
      <c r="F3" s="47" t="s">
        <v>2</v>
      </c>
      <c r="G3" s="47" t="s">
        <v>3</v>
      </c>
      <c r="H3" s="47" t="s">
        <v>4</v>
      </c>
      <c r="I3" s="47" t="s">
        <v>31</v>
      </c>
      <c r="J3" s="48" t="s">
        <v>32</v>
      </c>
    </row>
    <row r="4" spans="1:10" ht="26.4" x14ac:dyDescent="0.25">
      <c r="A4" s="122" t="s">
        <v>807</v>
      </c>
      <c r="B4" s="50"/>
      <c r="C4" s="50"/>
      <c r="D4" s="51" t="s">
        <v>791</v>
      </c>
      <c r="E4" s="51" t="s">
        <v>791</v>
      </c>
      <c r="F4" s="51">
        <v>2016</v>
      </c>
      <c r="G4" s="51" t="s">
        <v>697</v>
      </c>
      <c r="H4" s="51" t="s">
        <v>5</v>
      </c>
      <c r="I4" s="51" t="s">
        <v>664</v>
      </c>
      <c r="J4" s="104"/>
    </row>
    <row r="5" spans="1:10" ht="13.2" x14ac:dyDescent="0.25">
      <c r="A5" s="79" t="s">
        <v>796</v>
      </c>
      <c r="B5" s="79" t="s">
        <v>57</v>
      </c>
      <c r="C5" s="79" t="s">
        <v>58</v>
      </c>
      <c r="D5" s="18">
        <v>3100000</v>
      </c>
      <c r="E5" s="18">
        <v>3014982.92</v>
      </c>
      <c r="F5" s="18">
        <v>85017</v>
      </c>
      <c r="G5" s="18">
        <v>0</v>
      </c>
      <c r="H5" s="18">
        <f t="shared" ref="H5:H9" si="0">SUM(F5-G5)</f>
        <v>85017</v>
      </c>
      <c r="I5" s="18">
        <f>F5</f>
        <v>85017</v>
      </c>
      <c r="J5" s="121" t="s">
        <v>837</v>
      </c>
    </row>
    <row r="6" spans="1:10" ht="13.2" x14ac:dyDescent="0.25">
      <c r="A6" s="79" t="s">
        <v>796</v>
      </c>
      <c r="B6" s="79" t="s">
        <v>59</v>
      </c>
      <c r="C6" s="79" t="s">
        <v>60</v>
      </c>
      <c r="D6" s="18">
        <v>-2934930</v>
      </c>
      <c r="E6" s="18">
        <v>-3076362</v>
      </c>
      <c r="F6" s="18">
        <v>131160</v>
      </c>
      <c r="G6" s="18">
        <v>0</v>
      </c>
      <c r="H6" s="18">
        <f t="shared" si="0"/>
        <v>131160</v>
      </c>
      <c r="I6" s="18">
        <f t="shared" ref="I6:I7" si="1">F6</f>
        <v>131160</v>
      </c>
      <c r="J6" s="121" t="s">
        <v>837</v>
      </c>
    </row>
    <row r="7" spans="1:10" ht="13.2" x14ac:dyDescent="0.25">
      <c r="A7" s="80" t="s">
        <v>796</v>
      </c>
      <c r="B7" s="80" t="s">
        <v>645</v>
      </c>
      <c r="C7" s="80" t="s">
        <v>646</v>
      </c>
      <c r="D7" s="18">
        <v>0</v>
      </c>
      <c r="E7" s="18">
        <v>27500</v>
      </c>
      <c r="F7" s="18">
        <v>-27500</v>
      </c>
      <c r="G7" s="18">
        <v>0</v>
      </c>
      <c r="H7" s="18">
        <f t="shared" si="0"/>
        <v>-27500</v>
      </c>
      <c r="I7" s="18">
        <f t="shared" si="1"/>
        <v>-27500</v>
      </c>
      <c r="J7" s="121" t="s">
        <v>837</v>
      </c>
    </row>
    <row r="8" spans="1:10" ht="13.2" x14ac:dyDescent="0.25">
      <c r="A8" s="80" t="s">
        <v>796</v>
      </c>
      <c r="B8" s="80" t="s">
        <v>647</v>
      </c>
      <c r="C8" s="80" t="s">
        <v>648</v>
      </c>
      <c r="D8" s="18">
        <v>0</v>
      </c>
      <c r="E8" s="18">
        <v>295000</v>
      </c>
      <c r="F8" s="18">
        <v>0</v>
      </c>
      <c r="G8" s="18">
        <v>295000</v>
      </c>
      <c r="H8" s="18">
        <f t="shared" si="0"/>
        <v>-295000</v>
      </c>
      <c r="I8" s="18">
        <v>295000</v>
      </c>
      <c r="J8" s="121" t="s">
        <v>837</v>
      </c>
    </row>
    <row r="9" spans="1:10" ht="13.2" x14ac:dyDescent="0.25">
      <c r="A9" s="80" t="s">
        <v>796</v>
      </c>
      <c r="B9" s="80" t="s">
        <v>649</v>
      </c>
      <c r="C9" s="80" t="s">
        <v>650</v>
      </c>
      <c r="D9" s="18">
        <v>0</v>
      </c>
      <c r="E9" s="18">
        <v>6000</v>
      </c>
      <c r="F9" s="18">
        <v>0</v>
      </c>
      <c r="G9" s="18">
        <v>6000</v>
      </c>
      <c r="H9" s="18">
        <f t="shared" si="0"/>
        <v>-6000</v>
      </c>
      <c r="I9" s="18">
        <v>6000</v>
      </c>
      <c r="J9" s="121" t="s">
        <v>837</v>
      </c>
    </row>
    <row r="10" spans="1:10" ht="13.2" x14ac:dyDescent="0.25">
      <c r="A10" s="80" t="s">
        <v>796</v>
      </c>
      <c r="B10" s="80" t="s">
        <v>651</v>
      </c>
      <c r="C10" s="80" t="s">
        <v>652</v>
      </c>
      <c r="D10" s="18">
        <v>0</v>
      </c>
      <c r="E10" s="18">
        <v>1836940.09</v>
      </c>
      <c r="F10" s="18">
        <v>1490000</v>
      </c>
      <c r="G10" s="18">
        <v>1836940.09</v>
      </c>
      <c r="H10" s="18">
        <f t="shared" ref="H10:H16" si="2">SUM(F10-G10)</f>
        <v>-346940.09000000008</v>
      </c>
      <c r="I10" s="18">
        <f>F10</f>
        <v>1490000</v>
      </c>
      <c r="J10" s="121" t="s">
        <v>837</v>
      </c>
    </row>
    <row r="11" spans="1:10" ht="13.2" x14ac:dyDescent="0.25">
      <c r="A11" s="80" t="s">
        <v>796</v>
      </c>
      <c r="B11" s="80" t="s">
        <v>653</v>
      </c>
      <c r="C11" s="80" t="s">
        <v>654</v>
      </c>
      <c r="D11" s="18">
        <v>0</v>
      </c>
      <c r="E11" s="18">
        <v>0</v>
      </c>
      <c r="F11" s="18">
        <v>3087620</v>
      </c>
      <c r="G11" s="18">
        <v>0</v>
      </c>
      <c r="H11" s="18">
        <f t="shared" si="2"/>
        <v>3087620</v>
      </c>
      <c r="I11" s="18">
        <f>F11</f>
        <v>3087620</v>
      </c>
      <c r="J11" s="121" t="s">
        <v>837</v>
      </c>
    </row>
    <row r="12" spans="1:10" s="70" customFormat="1" ht="13.2" x14ac:dyDescent="0.25">
      <c r="A12" s="80" t="s">
        <v>796</v>
      </c>
      <c r="B12" s="80" t="s">
        <v>61</v>
      </c>
      <c r="C12" s="80" t="s">
        <v>828</v>
      </c>
      <c r="D12" s="18"/>
      <c r="E12" s="18"/>
      <c r="F12" s="18">
        <v>0</v>
      </c>
      <c r="G12" s="18">
        <v>23140</v>
      </c>
      <c r="H12" s="18">
        <f t="shared" si="2"/>
        <v>-23140</v>
      </c>
      <c r="I12" s="18">
        <f t="shared" ref="I12:I38" si="3">F12</f>
        <v>0</v>
      </c>
      <c r="J12" s="121" t="s">
        <v>837</v>
      </c>
    </row>
    <row r="13" spans="1:10" s="70" customFormat="1" ht="13.2" x14ac:dyDescent="0.25">
      <c r="A13" s="80" t="s">
        <v>817</v>
      </c>
      <c r="B13" s="80" t="s">
        <v>62</v>
      </c>
      <c r="C13" s="80" t="s">
        <v>818</v>
      </c>
      <c r="D13" s="18"/>
      <c r="E13" s="18"/>
      <c r="F13" s="18">
        <v>409562</v>
      </c>
      <c r="G13" s="18">
        <v>-17262</v>
      </c>
      <c r="H13" s="18">
        <f t="shared" si="2"/>
        <v>426824</v>
      </c>
      <c r="I13" s="18">
        <v>-17262</v>
      </c>
      <c r="J13" s="121" t="s">
        <v>837</v>
      </c>
    </row>
    <row r="14" spans="1:10" s="70" customFormat="1" ht="13.2" x14ac:dyDescent="0.25">
      <c r="A14" s="80" t="s">
        <v>817</v>
      </c>
      <c r="B14" s="80" t="s">
        <v>819</v>
      </c>
      <c r="C14" s="80" t="s">
        <v>820</v>
      </c>
      <c r="D14" s="18"/>
      <c r="E14" s="18"/>
      <c r="F14" s="18">
        <v>2746620</v>
      </c>
      <c r="G14" s="18">
        <v>0</v>
      </c>
      <c r="H14" s="18">
        <f t="shared" si="2"/>
        <v>2746620</v>
      </c>
      <c r="I14" s="18">
        <f t="shared" si="3"/>
        <v>2746620</v>
      </c>
      <c r="J14" s="121" t="s">
        <v>837</v>
      </c>
    </row>
    <row r="15" spans="1:10" s="70" customFormat="1" ht="13.2" x14ac:dyDescent="0.25">
      <c r="A15" s="80" t="s">
        <v>817</v>
      </c>
      <c r="B15" s="80" t="s">
        <v>63</v>
      </c>
      <c r="C15" s="80" t="s">
        <v>834</v>
      </c>
      <c r="D15" s="18"/>
      <c r="E15" s="18"/>
      <c r="F15" s="18">
        <v>0</v>
      </c>
      <c r="G15" s="18">
        <v>5319</v>
      </c>
      <c r="H15" s="18">
        <f t="shared" si="2"/>
        <v>-5319</v>
      </c>
      <c r="I15" s="18">
        <f t="shared" si="3"/>
        <v>0</v>
      </c>
      <c r="J15" s="121" t="s">
        <v>837</v>
      </c>
    </row>
    <row r="16" spans="1:10" s="70" customFormat="1" ht="13.2" x14ac:dyDescent="0.25">
      <c r="A16" s="80" t="s">
        <v>796</v>
      </c>
      <c r="B16" s="80" t="s">
        <v>64</v>
      </c>
      <c r="C16" s="80" t="s">
        <v>821</v>
      </c>
      <c r="D16" s="18"/>
      <c r="E16" s="18"/>
      <c r="F16" s="18">
        <v>-1728526</v>
      </c>
      <c r="G16" s="18">
        <v>0</v>
      </c>
      <c r="H16" s="18">
        <f t="shared" si="2"/>
        <v>-1728526</v>
      </c>
      <c r="I16" s="18">
        <f t="shared" si="3"/>
        <v>-1728526</v>
      </c>
      <c r="J16" s="121" t="s">
        <v>837</v>
      </c>
    </row>
    <row r="17" spans="1:10" ht="13.2" x14ac:dyDescent="0.25">
      <c r="A17" s="79" t="s">
        <v>796</v>
      </c>
      <c r="B17" s="79" t="s">
        <v>65</v>
      </c>
      <c r="C17" s="79" t="s">
        <v>66</v>
      </c>
      <c r="D17" s="18">
        <v>60000</v>
      </c>
      <c r="E17" s="18">
        <v>60720.61</v>
      </c>
      <c r="F17" s="18">
        <v>-29096963</v>
      </c>
      <c r="G17" s="18">
        <v>3758.11</v>
      </c>
      <c r="H17" s="18">
        <f t="shared" ref="H17:H30" si="4">SUM(F17-G17)</f>
        <v>-29100721.109999999</v>
      </c>
      <c r="I17" s="18">
        <f t="shared" si="3"/>
        <v>-29096963</v>
      </c>
      <c r="J17" s="121" t="s">
        <v>837</v>
      </c>
    </row>
    <row r="18" spans="1:10" ht="13.2" x14ac:dyDescent="0.25">
      <c r="A18" s="79" t="s">
        <v>796</v>
      </c>
      <c r="B18" s="79" t="s">
        <v>67</v>
      </c>
      <c r="C18" s="79" t="s">
        <v>68</v>
      </c>
      <c r="D18" s="18">
        <v>-2275000</v>
      </c>
      <c r="E18" s="18">
        <v>-2251830</v>
      </c>
      <c r="F18" s="18">
        <v>-23170</v>
      </c>
      <c r="G18" s="18">
        <v>0</v>
      </c>
      <c r="H18" s="18">
        <f t="shared" si="4"/>
        <v>-23170</v>
      </c>
      <c r="I18" s="18">
        <f t="shared" si="3"/>
        <v>-23170</v>
      </c>
      <c r="J18" s="121" t="s">
        <v>836</v>
      </c>
    </row>
    <row r="19" spans="1:10" ht="13.2" x14ac:dyDescent="0.25">
      <c r="A19" s="79" t="s">
        <v>796</v>
      </c>
      <c r="B19" s="79" t="s">
        <v>69</v>
      </c>
      <c r="C19" s="79" t="s">
        <v>70</v>
      </c>
      <c r="D19" s="18">
        <v>1000000</v>
      </c>
      <c r="E19" s="18">
        <v>225955.38</v>
      </c>
      <c r="F19" s="18">
        <v>778277</v>
      </c>
      <c r="G19" s="18">
        <v>4231.9799999999996</v>
      </c>
      <c r="H19" s="18">
        <f t="shared" si="4"/>
        <v>774045.02</v>
      </c>
      <c r="I19" s="18">
        <f t="shared" si="3"/>
        <v>778277</v>
      </c>
      <c r="J19" s="121" t="s">
        <v>836</v>
      </c>
    </row>
    <row r="20" spans="1:10" ht="13.2" x14ac:dyDescent="0.25">
      <c r="A20" s="79" t="s">
        <v>796</v>
      </c>
      <c r="B20" s="79" t="s">
        <v>655</v>
      </c>
      <c r="C20" s="79" t="s">
        <v>656</v>
      </c>
      <c r="D20" s="18">
        <v>0</v>
      </c>
      <c r="E20" s="18">
        <v>-4059.6</v>
      </c>
      <c r="F20" s="18">
        <v>-2483630</v>
      </c>
      <c r="G20" s="18">
        <v>-14690</v>
      </c>
      <c r="H20" s="18">
        <f t="shared" si="4"/>
        <v>-2468940</v>
      </c>
      <c r="I20" s="18">
        <f t="shared" si="3"/>
        <v>-2483630</v>
      </c>
      <c r="J20" s="121" t="s">
        <v>837</v>
      </c>
    </row>
    <row r="21" spans="1:10" ht="13.2" x14ac:dyDescent="0.25">
      <c r="A21" s="79" t="s">
        <v>796</v>
      </c>
      <c r="B21" s="79" t="s">
        <v>657</v>
      </c>
      <c r="C21" s="79" t="s">
        <v>658</v>
      </c>
      <c r="D21" s="18">
        <v>0</v>
      </c>
      <c r="E21" s="18">
        <v>-82550</v>
      </c>
      <c r="F21" s="18">
        <v>-3989800</v>
      </c>
      <c r="G21" s="18">
        <v>-87350</v>
      </c>
      <c r="H21" s="18">
        <f t="shared" si="4"/>
        <v>-3902450</v>
      </c>
      <c r="I21" s="18">
        <f t="shared" si="3"/>
        <v>-3989800</v>
      </c>
      <c r="J21" s="121" t="s">
        <v>837</v>
      </c>
    </row>
    <row r="22" spans="1:10" ht="13.2" x14ac:dyDescent="0.25">
      <c r="A22" s="79" t="s">
        <v>796</v>
      </c>
      <c r="B22" s="79" t="s">
        <v>659</v>
      </c>
      <c r="C22" s="79" t="s">
        <v>660</v>
      </c>
      <c r="D22" s="18">
        <v>0</v>
      </c>
      <c r="E22" s="18">
        <v>4311.25</v>
      </c>
      <c r="F22" s="18">
        <v>-1170000</v>
      </c>
      <c r="G22" s="18">
        <v>4311.25</v>
      </c>
      <c r="H22" s="18">
        <f t="shared" si="4"/>
        <v>-1174311.25</v>
      </c>
      <c r="I22" s="18">
        <f t="shared" si="3"/>
        <v>-1170000</v>
      </c>
      <c r="J22" s="121" t="s">
        <v>837</v>
      </c>
    </row>
    <row r="23" spans="1:10" ht="13.2" x14ac:dyDescent="0.25">
      <c r="A23" s="79" t="s">
        <v>817</v>
      </c>
      <c r="B23" s="79" t="s">
        <v>71</v>
      </c>
      <c r="C23" s="79" t="s">
        <v>661</v>
      </c>
      <c r="D23" s="18">
        <v>141845</v>
      </c>
      <c r="E23" s="18">
        <v>153454.42000000001</v>
      </c>
      <c r="F23" s="18">
        <v>311423</v>
      </c>
      <c r="G23" s="18">
        <v>0</v>
      </c>
      <c r="H23" s="18">
        <f t="shared" si="4"/>
        <v>311423</v>
      </c>
      <c r="I23" s="18">
        <f t="shared" si="3"/>
        <v>311423</v>
      </c>
      <c r="J23" s="121" t="s">
        <v>837</v>
      </c>
    </row>
    <row r="24" spans="1:10" ht="13.2" x14ac:dyDescent="0.25">
      <c r="A24" s="79" t="s">
        <v>796</v>
      </c>
      <c r="B24" s="79" t="s">
        <v>72</v>
      </c>
      <c r="C24" s="79" t="s">
        <v>73</v>
      </c>
      <c r="D24" s="18">
        <v>964976</v>
      </c>
      <c r="E24" s="18">
        <v>1092316.96</v>
      </c>
      <c r="F24" s="18">
        <v>0</v>
      </c>
      <c r="G24" s="18">
        <v>92604.89</v>
      </c>
      <c r="H24" s="18">
        <f t="shared" si="4"/>
        <v>-92604.89</v>
      </c>
      <c r="I24" s="18">
        <f t="shared" si="3"/>
        <v>0</v>
      </c>
      <c r="J24" s="121" t="s">
        <v>837</v>
      </c>
    </row>
    <row r="25" spans="1:10" s="70" customFormat="1" ht="13.2" x14ac:dyDescent="0.25">
      <c r="A25" s="79" t="s">
        <v>796</v>
      </c>
      <c r="B25" s="79" t="s">
        <v>74</v>
      </c>
      <c r="C25" s="79" t="s">
        <v>822</v>
      </c>
      <c r="D25" s="18"/>
      <c r="E25" s="18"/>
      <c r="F25" s="18">
        <v>0</v>
      </c>
      <c r="G25" s="18">
        <v>468538</v>
      </c>
      <c r="H25" s="18">
        <f t="shared" si="4"/>
        <v>-468538</v>
      </c>
      <c r="I25" s="18">
        <f t="shared" si="3"/>
        <v>0</v>
      </c>
      <c r="J25" s="121" t="s">
        <v>837</v>
      </c>
    </row>
    <row r="26" spans="1:10" s="70" customFormat="1" ht="13.2" x14ac:dyDescent="0.25">
      <c r="A26" s="79" t="s">
        <v>796</v>
      </c>
      <c r="B26" s="79" t="s">
        <v>75</v>
      </c>
      <c r="C26" s="79" t="s">
        <v>823</v>
      </c>
      <c r="D26" s="18"/>
      <c r="E26" s="18"/>
      <c r="F26" s="18">
        <v>0</v>
      </c>
      <c r="G26" s="18">
        <v>89274</v>
      </c>
      <c r="H26" s="18">
        <f t="shared" si="4"/>
        <v>-89274</v>
      </c>
      <c r="I26" s="18">
        <f t="shared" si="3"/>
        <v>0</v>
      </c>
      <c r="J26" s="121" t="s">
        <v>837</v>
      </c>
    </row>
    <row r="27" spans="1:10" s="70" customFormat="1" ht="13.2" x14ac:dyDescent="0.25">
      <c r="A27" s="79" t="s">
        <v>796</v>
      </c>
      <c r="B27" s="79" t="s">
        <v>76</v>
      </c>
      <c r="C27" s="79" t="s">
        <v>824</v>
      </c>
      <c r="D27" s="18"/>
      <c r="E27" s="18"/>
      <c r="F27" s="18">
        <v>0</v>
      </c>
      <c r="G27" s="18">
        <v>31840</v>
      </c>
      <c r="H27" s="18">
        <f t="shared" si="4"/>
        <v>-31840</v>
      </c>
      <c r="I27" s="18">
        <f t="shared" si="3"/>
        <v>0</v>
      </c>
      <c r="J27" s="121" t="s">
        <v>837</v>
      </c>
    </row>
    <row r="28" spans="1:10" s="70" customFormat="1" ht="13.2" x14ac:dyDescent="0.25">
      <c r="A28" s="79" t="s">
        <v>796</v>
      </c>
      <c r="B28" s="79" t="s">
        <v>77</v>
      </c>
      <c r="C28" s="79" t="s">
        <v>825</v>
      </c>
      <c r="D28" s="18"/>
      <c r="E28" s="18"/>
      <c r="F28" s="18">
        <v>0</v>
      </c>
      <c r="G28" s="18">
        <v>47966</v>
      </c>
      <c r="H28" s="18">
        <f t="shared" si="4"/>
        <v>-47966</v>
      </c>
      <c r="I28" s="18">
        <f t="shared" si="3"/>
        <v>0</v>
      </c>
      <c r="J28" s="121" t="s">
        <v>837</v>
      </c>
    </row>
    <row r="29" spans="1:10" s="70" customFormat="1" ht="13.2" x14ac:dyDescent="0.25">
      <c r="A29" s="79" t="s">
        <v>796</v>
      </c>
      <c r="B29" s="79" t="s">
        <v>78</v>
      </c>
      <c r="C29" s="79" t="s">
        <v>826</v>
      </c>
      <c r="D29" s="18"/>
      <c r="E29" s="18"/>
      <c r="F29" s="18">
        <v>0</v>
      </c>
      <c r="G29" s="18">
        <v>104360</v>
      </c>
      <c r="H29" s="18">
        <f t="shared" si="4"/>
        <v>-104360</v>
      </c>
      <c r="I29" s="18">
        <f t="shared" si="3"/>
        <v>0</v>
      </c>
      <c r="J29" s="121" t="s">
        <v>837</v>
      </c>
    </row>
    <row r="30" spans="1:10" s="70" customFormat="1" ht="13.2" x14ac:dyDescent="0.25">
      <c r="A30" s="79" t="s">
        <v>796</v>
      </c>
      <c r="B30" s="79" t="s">
        <v>662</v>
      </c>
      <c r="C30" s="79" t="s">
        <v>827</v>
      </c>
      <c r="D30" s="18"/>
      <c r="E30" s="18"/>
      <c r="F30" s="18">
        <v>0</v>
      </c>
      <c r="G30" s="18">
        <v>190245</v>
      </c>
      <c r="H30" s="18">
        <f t="shared" si="4"/>
        <v>-190245</v>
      </c>
      <c r="I30" s="18">
        <f t="shared" si="3"/>
        <v>0</v>
      </c>
      <c r="J30" s="121" t="s">
        <v>837</v>
      </c>
    </row>
    <row r="31" spans="1:10" ht="13.8" x14ac:dyDescent="0.3">
      <c r="A31" s="78" t="s">
        <v>817</v>
      </c>
      <c r="B31" s="78" t="s">
        <v>79</v>
      </c>
      <c r="C31" s="78" t="s">
        <v>80</v>
      </c>
      <c r="D31" s="18">
        <v>452458</v>
      </c>
      <c r="E31" s="18">
        <v>414938.28</v>
      </c>
      <c r="F31" s="18">
        <v>0</v>
      </c>
      <c r="G31" s="18">
        <v>0</v>
      </c>
      <c r="H31" s="18">
        <f t="shared" ref="H31:H38" si="5">SUM(F31-G31)</f>
        <v>0</v>
      </c>
      <c r="I31" s="18">
        <f t="shared" si="3"/>
        <v>0</v>
      </c>
      <c r="J31" s="75" t="s">
        <v>836</v>
      </c>
    </row>
    <row r="32" spans="1:10" ht="13.8" x14ac:dyDescent="0.3">
      <c r="A32" s="79" t="s">
        <v>817</v>
      </c>
      <c r="B32" s="79" t="s">
        <v>81</v>
      </c>
      <c r="C32" s="79" t="s">
        <v>82</v>
      </c>
      <c r="D32" s="18">
        <v>41835466</v>
      </c>
      <c r="E32" s="18">
        <v>41872985.759999998</v>
      </c>
      <c r="F32" s="18">
        <v>0</v>
      </c>
      <c r="G32" s="18">
        <v>0</v>
      </c>
      <c r="H32" s="18">
        <f t="shared" si="5"/>
        <v>0</v>
      </c>
      <c r="I32" s="18">
        <f t="shared" si="3"/>
        <v>0</v>
      </c>
      <c r="J32" s="75" t="s">
        <v>836</v>
      </c>
    </row>
    <row r="33" spans="1:10" ht="13.2" x14ac:dyDescent="0.25">
      <c r="A33" s="78" t="s">
        <v>817</v>
      </c>
      <c r="B33" s="78" t="s">
        <v>83</v>
      </c>
      <c r="C33" s="78" t="s">
        <v>84</v>
      </c>
      <c r="D33" s="18">
        <v>66267396</v>
      </c>
      <c r="E33" s="18">
        <v>65756910.140000001</v>
      </c>
      <c r="F33" s="18">
        <v>659000</v>
      </c>
      <c r="G33" s="18">
        <v>148514.74</v>
      </c>
      <c r="H33" s="18">
        <f t="shared" si="5"/>
        <v>510485.26</v>
      </c>
      <c r="I33" s="18">
        <f t="shared" si="3"/>
        <v>659000</v>
      </c>
      <c r="J33" s="121" t="s">
        <v>836</v>
      </c>
    </row>
    <row r="34" spans="1:10" ht="13.2" x14ac:dyDescent="0.25">
      <c r="A34" s="79" t="s">
        <v>817</v>
      </c>
      <c r="B34" s="79" t="s">
        <v>663</v>
      </c>
      <c r="C34" s="79" t="s">
        <v>833</v>
      </c>
      <c r="D34" s="18">
        <v>0</v>
      </c>
      <c r="E34" s="18">
        <v>1476860.81</v>
      </c>
      <c r="F34" s="18">
        <v>5812100</v>
      </c>
      <c r="G34" s="18">
        <v>1476860.81</v>
      </c>
      <c r="H34" s="18">
        <f t="shared" si="5"/>
        <v>4335239.1899999995</v>
      </c>
      <c r="I34" s="18">
        <f t="shared" si="3"/>
        <v>5812100</v>
      </c>
      <c r="J34" s="121" t="s">
        <v>837</v>
      </c>
    </row>
    <row r="35" spans="1:10" ht="13.2" x14ac:dyDescent="0.25">
      <c r="A35" s="78" t="s">
        <v>817</v>
      </c>
      <c r="B35" s="78" t="s">
        <v>85</v>
      </c>
      <c r="C35" s="78" t="s">
        <v>835</v>
      </c>
      <c r="D35" s="18">
        <v>0</v>
      </c>
      <c r="E35" s="18">
        <v>0</v>
      </c>
      <c r="F35" s="18">
        <v>33097951</v>
      </c>
      <c r="G35" s="18">
        <v>0</v>
      </c>
      <c r="H35" s="18">
        <f t="shared" si="5"/>
        <v>33097951</v>
      </c>
      <c r="I35" s="18">
        <v>31097951</v>
      </c>
      <c r="J35" s="121" t="s">
        <v>837</v>
      </c>
    </row>
    <row r="36" spans="1:10" ht="13.2" x14ac:dyDescent="0.25">
      <c r="A36" s="78" t="s">
        <v>798</v>
      </c>
      <c r="B36" s="78" t="s">
        <v>86</v>
      </c>
      <c r="C36" s="78" t="s">
        <v>87</v>
      </c>
      <c r="D36" s="18">
        <v>2200000</v>
      </c>
      <c r="E36" s="18">
        <v>2167578.41</v>
      </c>
      <c r="F36" s="18">
        <v>125300</v>
      </c>
      <c r="G36" s="18">
        <v>83471.45</v>
      </c>
      <c r="H36" s="18">
        <f t="shared" si="5"/>
        <v>41828.550000000003</v>
      </c>
      <c r="I36" s="18">
        <f t="shared" si="3"/>
        <v>125300</v>
      </c>
      <c r="J36" s="121" t="s">
        <v>837</v>
      </c>
    </row>
    <row r="37" spans="1:10" ht="13.2" x14ac:dyDescent="0.25">
      <c r="A37" s="78" t="s">
        <v>796</v>
      </c>
      <c r="B37" s="78" t="s">
        <v>88</v>
      </c>
      <c r="C37" s="78" t="s">
        <v>89</v>
      </c>
      <c r="D37" s="18">
        <v>0</v>
      </c>
      <c r="E37" s="18">
        <v>2644051.2599999998</v>
      </c>
      <c r="F37" s="18">
        <v>-2644050</v>
      </c>
      <c r="G37" s="18">
        <v>25000</v>
      </c>
      <c r="H37" s="18">
        <f t="shared" si="5"/>
        <v>-2669050</v>
      </c>
      <c r="I37" s="18">
        <f t="shared" si="3"/>
        <v>-2644050</v>
      </c>
      <c r="J37" s="121" t="s">
        <v>836</v>
      </c>
    </row>
    <row r="38" spans="1:10" ht="13.2" x14ac:dyDescent="0.25">
      <c r="A38" s="78" t="s">
        <v>796</v>
      </c>
      <c r="B38" s="78" t="s">
        <v>90</v>
      </c>
      <c r="C38" s="78" t="s">
        <v>91</v>
      </c>
      <c r="D38" s="18">
        <v>0</v>
      </c>
      <c r="E38" s="18">
        <v>0</v>
      </c>
      <c r="F38" s="18">
        <v>0</v>
      </c>
      <c r="G38" s="18">
        <v>0</v>
      </c>
      <c r="H38" s="18">
        <f t="shared" si="5"/>
        <v>0</v>
      </c>
      <c r="I38" s="18">
        <f t="shared" si="3"/>
        <v>0</v>
      </c>
      <c r="J38" s="121"/>
    </row>
    <row r="39" spans="1:10" ht="13.2" x14ac:dyDescent="0.25">
      <c r="A39" s="43"/>
      <c r="B39" s="43"/>
      <c r="C39" s="43"/>
      <c r="D39" s="43"/>
      <c r="E39" s="43"/>
      <c r="F39" s="43"/>
      <c r="G39" s="43"/>
      <c r="H39" s="43"/>
      <c r="I39" s="43"/>
      <c r="J39" s="56"/>
    </row>
    <row r="40" spans="1:10" ht="13.2" x14ac:dyDescent="0.25">
      <c r="A40" s="82"/>
      <c r="B40" s="82"/>
      <c r="C40" s="82"/>
      <c r="D40" s="83">
        <f>SUM(D5:D39)</f>
        <v>110812211</v>
      </c>
      <c r="E40" s="83">
        <f>SUM(E5:E39)</f>
        <v>115635704.69000001</v>
      </c>
      <c r="F40" s="83">
        <f>SUM(F5:F38)</f>
        <v>7570391</v>
      </c>
      <c r="G40" s="83">
        <f>SUM(G5:G39)</f>
        <v>4818073.3199999994</v>
      </c>
      <c r="H40" s="83">
        <f>SUM(H5:H39)</f>
        <v>2752317.6800000025</v>
      </c>
      <c r="I40" s="83">
        <f>SUM(I5:I39)</f>
        <v>5444567</v>
      </c>
      <c r="J40" s="76"/>
    </row>
  </sheetData>
  <pageMargins left="0" right="0.19685039370078741" top="0.19685039370078741" bottom="0.31496062992125984" header="0" footer="0.11811023622047245"/>
  <pageSetup paperSize="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topLeftCell="A46" zoomScaleNormal="100" workbookViewId="0">
      <selection activeCell="I3" sqref="I3"/>
    </sheetView>
  </sheetViews>
  <sheetFormatPr defaultRowHeight="12" x14ac:dyDescent="0.25"/>
  <cols>
    <col min="1" max="1" width="9.28515625" style="70"/>
    <col min="3" max="3" width="49.28515625" customWidth="1"/>
    <col min="4" max="4" width="14" hidden="1" customWidth="1"/>
    <col min="5" max="5" width="14.28515625" hidden="1" customWidth="1"/>
    <col min="6" max="6" width="14.7109375" customWidth="1"/>
    <col min="7" max="7" width="12.7109375" customWidth="1"/>
    <col min="8" max="8" width="13.7109375" customWidth="1"/>
    <col min="9" max="9" width="15.42578125" bestFit="1" customWidth="1"/>
    <col min="10" max="10" width="52.85546875" customWidth="1"/>
  </cols>
  <sheetData>
    <row r="1" spans="1:10" ht="13.2" x14ac:dyDescent="0.25">
      <c r="A1" s="45"/>
      <c r="B1" s="45"/>
      <c r="C1" s="45" t="s">
        <v>665</v>
      </c>
      <c r="D1" s="47" t="s">
        <v>0</v>
      </c>
      <c r="E1" s="45" t="s">
        <v>1</v>
      </c>
      <c r="F1" s="47" t="s">
        <v>2</v>
      </c>
      <c r="G1" s="47" t="s">
        <v>3</v>
      </c>
      <c r="H1" s="47" t="s">
        <v>4</v>
      </c>
      <c r="I1" s="47" t="s">
        <v>31</v>
      </c>
      <c r="J1" s="47" t="s">
        <v>32</v>
      </c>
    </row>
    <row r="2" spans="1:10" ht="26.4" x14ac:dyDescent="0.25">
      <c r="A2" s="122" t="s">
        <v>807</v>
      </c>
      <c r="B2" s="50"/>
      <c r="C2" s="50"/>
      <c r="D2" s="51" t="s">
        <v>791</v>
      </c>
      <c r="E2" s="51" t="s">
        <v>791</v>
      </c>
      <c r="F2" s="53">
        <v>2016</v>
      </c>
      <c r="G2" s="51" t="s">
        <v>697</v>
      </c>
      <c r="H2" s="53" t="s">
        <v>5</v>
      </c>
      <c r="I2" s="51" t="s">
        <v>664</v>
      </c>
      <c r="J2" s="54"/>
    </row>
    <row r="3" spans="1:10" ht="20.100000000000001" customHeight="1" x14ac:dyDescent="0.3">
      <c r="A3" s="120">
        <v>501</v>
      </c>
      <c r="B3" s="91" t="s">
        <v>794</v>
      </c>
      <c r="C3" s="17" t="s">
        <v>698</v>
      </c>
      <c r="D3" s="18">
        <v>0</v>
      </c>
      <c r="E3" s="18">
        <v>0</v>
      </c>
      <c r="F3" s="18">
        <v>257300</v>
      </c>
      <c r="G3" s="18">
        <v>0</v>
      </c>
      <c r="H3" s="18">
        <f t="shared" ref="H3:H18" si="0">SUM(F3-G3)</f>
        <v>257300</v>
      </c>
      <c r="I3" s="84">
        <f>F3</f>
        <v>257300</v>
      </c>
      <c r="J3" s="132" t="s">
        <v>829</v>
      </c>
    </row>
    <row r="4" spans="1:10" ht="27" x14ac:dyDescent="0.3">
      <c r="A4" s="79" t="s">
        <v>795</v>
      </c>
      <c r="B4" s="79" t="s">
        <v>699</v>
      </c>
      <c r="C4" s="87" t="s">
        <v>700</v>
      </c>
      <c r="D4" s="18">
        <v>1519500</v>
      </c>
      <c r="E4" s="18">
        <v>258283.91</v>
      </c>
      <c r="F4" s="18">
        <v>1002931</v>
      </c>
      <c r="G4" s="18">
        <v>-258285</v>
      </c>
      <c r="H4" s="18">
        <f t="shared" si="0"/>
        <v>1261216</v>
      </c>
      <c r="I4" s="84">
        <f>F4</f>
        <v>1002931</v>
      </c>
      <c r="J4" s="61" t="s">
        <v>910</v>
      </c>
    </row>
    <row r="5" spans="1:10" ht="13.8" x14ac:dyDescent="0.3">
      <c r="A5" s="79" t="s">
        <v>795</v>
      </c>
      <c r="B5" s="79" t="s">
        <v>701</v>
      </c>
      <c r="C5" s="87" t="s">
        <v>702</v>
      </c>
      <c r="D5" s="18">
        <v>2093530</v>
      </c>
      <c r="E5" s="18">
        <v>2721024.99</v>
      </c>
      <c r="F5" s="18">
        <v>-225561</v>
      </c>
      <c r="G5" s="18">
        <v>401934.3</v>
      </c>
      <c r="H5" s="18">
        <f t="shared" si="0"/>
        <v>-627495.30000000005</v>
      </c>
      <c r="I5" s="84">
        <f>F5</f>
        <v>-225561</v>
      </c>
      <c r="J5" s="137" t="s">
        <v>910</v>
      </c>
    </row>
    <row r="6" spans="1:10" ht="13.8" x14ac:dyDescent="0.3">
      <c r="A6" s="79" t="s">
        <v>795</v>
      </c>
      <c r="B6" s="79" t="s">
        <v>703</v>
      </c>
      <c r="C6" s="87" t="s">
        <v>704</v>
      </c>
      <c r="D6" s="18">
        <v>1900000</v>
      </c>
      <c r="E6" s="18">
        <v>824633.13</v>
      </c>
      <c r="F6" s="18">
        <v>1075367</v>
      </c>
      <c r="G6" s="18">
        <v>0</v>
      </c>
      <c r="H6" s="18">
        <f t="shared" si="0"/>
        <v>1075367</v>
      </c>
      <c r="I6" s="84">
        <v>0</v>
      </c>
      <c r="J6" s="61" t="s">
        <v>836</v>
      </c>
    </row>
    <row r="7" spans="1:10" ht="13.8" x14ac:dyDescent="0.3">
      <c r="A7" s="79" t="s">
        <v>795</v>
      </c>
      <c r="B7" s="79" t="s">
        <v>705</v>
      </c>
      <c r="C7" s="87" t="s">
        <v>706</v>
      </c>
      <c r="D7" s="18">
        <v>0</v>
      </c>
      <c r="E7" s="18">
        <v>0</v>
      </c>
      <c r="F7" s="18">
        <v>1955500</v>
      </c>
      <c r="G7" s="18">
        <v>0</v>
      </c>
      <c r="H7" s="18">
        <f t="shared" si="0"/>
        <v>1955500</v>
      </c>
      <c r="I7" s="84">
        <f>F7</f>
        <v>1955500</v>
      </c>
      <c r="J7" s="137" t="s">
        <v>910</v>
      </c>
    </row>
    <row r="8" spans="1:10" ht="13.8" x14ac:dyDescent="0.3">
      <c r="A8" s="79" t="s">
        <v>795</v>
      </c>
      <c r="B8" s="79" t="s">
        <v>707</v>
      </c>
      <c r="C8" s="87" t="s">
        <v>708</v>
      </c>
      <c r="D8" s="18">
        <v>6947200</v>
      </c>
      <c r="E8" s="18">
        <v>0</v>
      </c>
      <c r="F8" s="18">
        <v>-1349040</v>
      </c>
      <c r="G8" s="18">
        <v>0</v>
      </c>
      <c r="H8" s="18">
        <f t="shared" si="0"/>
        <v>-1349040</v>
      </c>
      <c r="I8" s="84">
        <f>F8</f>
        <v>-1349040</v>
      </c>
      <c r="J8" s="137" t="s">
        <v>910</v>
      </c>
    </row>
    <row r="9" spans="1:10" ht="27" x14ac:dyDescent="0.3">
      <c r="A9" s="79" t="s">
        <v>795</v>
      </c>
      <c r="B9" s="79" t="s">
        <v>709</v>
      </c>
      <c r="C9" s="87" t="s">
        <v>700</v>
      </c>
      <c r="D9" s="18">
        <v>0</v>
      </c>
      <c r="E9" s="18">
        <v>0</v>
      </c>
      <c r="F9" s="18">
        <v>2058420</v>
      </c>
      <c r="G9" s="18">
        <v>0</v>
      </c>
      <c r="H9" s="18">
        <f t="shared" si="0"/>
        <v>2058420</v>
      </c>
      <c r="I9" s="84">
        <f t="shared" ref="I9:I13" si="1">F9</f>
        <v>2058420</v>
      </c>
      <c r="J9" s="137" t="s">
        <v>910</v>
      </c>
    </row>
    <row r="10" spans="1:10" ht="24.75" customHeight="1" x14ac:dyDescent="0.3">
      <c r="A10" s="79" t="s">
        <v>795</v>
      </c>
      <c r="B10" s="79" t="s">
        <v>710</v>
      </c>
      <c r="C10" s="87" t="s">
        <v>711</v>
      </c>
      <c r="D10" s="18">
        <v>500000</v>
      </c>
      <c r="E10" s="18">
        <v>1151186.56</v>
      </c>
      <c r="F10" s="18">
        <v>-1383</v>
      </c>
      <c r="G10" s="18">
        <v>149802.96</v>
      </c>
      <c r="H10" s="18">
        <f t="shared" si="0"/>
        <v>-151185.96</v>
      </c>
      <c r="I10" s="84">
        <f t="shared" si="1"/>
        <v>-1383</v>
      </c>
      <c r="J10" s="137" t="s">
        <v>910</v>
      </c>
    </row>
    <row r="11" spans="1:10" ht="27" x14ac:dyDescent="0.3">
      <c r="A11" s="79" t="s">
        <v>795</v>
      </c>
      <c r="B11" s="79" t="s">
        <v>712</v>
      </c>
      <c r="C11" s="87" t="s">
        <v>713</v>
      </c>
      <c r="D11" s="18">
        <v>0</v>
      </c>
      <c r="E11" s="18">
        <v>381604.89</v>
      </c>
      <c r="F11" s="18">
        <v>668815</v>
      </c>
      <c r="G11" s="18">
        <v>50420.57</v>
      </c>
      <c r="H11" s="18">
        <f t="shared" si="0"/>
        <v>618394.43000000005</v>
      </c>
      <c r="I11" s="84">
        <f t="shared" si="1"/>
        <v>668815</v>
      </c>
      <c r="J11" s="137" t="s">
        <v>910</v>
      </c>
    </row>
    <row r="12" spans="1:10" ht="13.8" x14ac:dyDescent="0.3">
      <c r="A12" s="79" t="s">
        <v>795</v>
      </c>
      <c r="B12" s="79" t="s">
        <v>714</v>
      </c>
      <c r="C12" s="87" t="s">
        <v>715</v>
      </c>
      <c r="D12" s="18">
        <v>4700000</v>
      </c>
      <c r="E12" s="18">
        <v>4234797.18</v>
      </c>
      <c r="F12" s="18">
        <v>2500000</v>
      </c>
      <c r="G12" s="18">
        <v>11805.51</v>
      </c>
      <c r="H12" s="18">
        <f t="shared" si="0"/>
        <v>2488194.4900000002</v>
      </c>
      <c r="I12" s="84">
        <f t="shared" si="1"/>
        <v>2500000</v>
      </c>
      <c r="J12" s="137" t="s">
        <v>910</v>
      </c>
    </row>
    <row r="13" spans="1:10" ht="27" x14ac:dyDescent="0.3">
      <c r="A13" s="79" t="s">
        <v>795</v>
      </c>
      <c r="B13" s="79" t="s">
        <v>716</v>
      </c>
      <c r="C13" s="87" t="s">
        <v>717</v>
      </c>
      <c r="D13" s="18">
        <v>0</v>
      </c>
      <c r="E13" s="18">
        <v>596693.21</v>
      </c>
      <c r="F13" s="18">
        <v>4617758</v>
      </c>
      <c r="G13" s="18">
        <v>214450.95</v>
      </c>
      <c r="H13" s="18">
        <f t="shared" si="0"/>
        <v>4403307.05</v>
      </c>
      <c r="I13" s="84">
        <f t="shared" si="1"/>
        <v>4617758</v>
      </c>
      <c r="J13" s="137" t="s">
        <v>910</v>
      </c>
    </row>
    <row r="14" spans="1:10" ht="98.4" customHeight="1" x14ac:dyDescent="0.25">
      <c r="A14" s="138" t="s">
        <v>797</v>
      </c>
      <c r="B14" s="138" t="s">
        <v>718</v>
      </c>
      <c r="C14" s="139" t="s">
        <v>719</v>
      </c>
      <c r="D14" s="140">
        <v>606500</v>
      </c>
      <c r="E14" s="140">
        <v>50685.21</v>
      </c>
      <c r="F14" s="140">
        <v>1088435</v>
      </c>
      <c r="G14" s="140">
        <v>18020.21</v>
      </c>
      <c r="H14" s="140">
        <f t="shared" si="0"/>
        <v>1070414.79</v>
      </c>
      <c r="I14" s="141">
        <f>F14</f>
        <v>1088435</v>
      </c>
      <c r="J14" s="142" t="s">
        <v>831</v>
      </c>
    </row>
    <row r="15" spans="1:10" ht="13.8" x14ac:dyDescent="0.25">
      <c r="A15" s="79" t="s">
        <v>795</v>
      </c>
      <c r="B15" s="79" t="s">
        <v>720</v>
      </c>
      <c r="C15" s="87" t="s">
        <v>721</v>
      </c>
      <c r="D15" s="18">
        <v>234000</v>
      </c>
      <c r="E15" s="18">
        <v>228975.52</v>
      </c>
      <c r="F15" s="18">
        <v>5024</v>
      </c>
      <c r="G15" s="18">
        <v>0</v>
      </c>
      <c r="H15" s="18">
        <f t="shared" si="0"/>
        <v>5024</v>
      </c>
      <c r="I15" s="141">
        <f>F15</f>
        <v>5024</v>
      </c>
      <c r="J15" s="61" t="s">
        <v>838</v>
      </c>
    </row>
    <row r="16" spans="1:10" ht="27" x14ac:dyDescent="0.3">
      <c r="A16" s="79" t="s">
        <v>795</v>
      </c>
      <c r="B16" s="79" t="s">
        <v>722</v>
      </c>
      <c r="C16" s="87" t="s">
        <v>723</v>
      </c>
      <c r="D16" s="18">
        <v>0</v>
      </c>
      <c r="E16" s="18">
        <v>514458.38</v>
      </c>
      <c r="F16" s="18">
        <v>851779</v>
      </c>
      <c r="G16" s="18">
        <v>366237.2</v>
      </c>
      <c r="H16" s="18">
        <f t="shared" si="0"/>
        <v>485541.8</v>
      </c>
      <c r="I16" s="143">
        <f t="shared" ref="I16:I18" si="2">F16</f>
        <v>851779</v>
      </c>
      <c r="J16" s="137" t="s">
        <v>910</v>
      </c>
    </row>
    <row r="17" spans="1:10" ht="27" x14ac:dyDescent="0.3">
      <c r="A17" s="79" t="s">
        <v>795</v>
      </c>
      <c r="B17" s="79" t="s">
        <v>724</v>
      </c>
      <c r="C17" s="87" t="s">
        <v>725</v>
      </c>
      <c r="D17" s="18">
        <v>0</v>
      </c>
      <c r="E17" s="18">
        <v>408126.5</v>
      </c>
      <c r="F17" s="18">
        <v>3990700</v>
      </c>
      <c r="G17" s="18">
        <v>398826.5</v>
      </c>
      <c r="H17" s="18">
        <f t="shared" si="0"/>
        <v>3591873.5</v>
      </c>
      <c r="I17" s="143">
        <f t="shared" si="2"/>
        <v>3990700</v>
      </c>
      <c r="J17" s="137" t="s">
        <v>910</v>
      </c>
    </row>
    <row r="18" spans="1:10" ht="27" x14ac:dyDescent="0.3">
      <c r="A18" s="79" t="s">
        <v>795</v>
      </c>
      <c r="B18" s="79" t="s">
        <v>726</v>
      </c>
      <c r="C18" s="87" t="s">
        <v>727</v>
      </c>
      <c r="D18" s="18">
        <v>0</v>
      </c>
      <c r="E18" s="18">
        <v>409629.08</v>
      </c>
      <c r="F18" s="18">
        <v>4768604</v>
      </c>
      <c r="G18" s="18">
        <v>178232.98</v>
      </c>
      <c r="H18" s="18">
        <f t="shared" si="0"/>
        <v>4590371.0199999996</v>
      </c>
      <c r="I18" s="143">
        <f t="shared" si="2"/>
        <v>4768604</v>
      </c>
      <c r="J18" s="137" t="s">
        <v>910</v>
      </c>
    </row>
    <row r="19" spans="1:10" ht="13.8" x14ac:dyDescent="0.3">
      <c r="A19" s="79" t="s">
        <v>796</v>
      </c>
      <c r="B19" s="79" t="s">
        <v>728</v>
      </c>
      <c r="C19" s="87" t="s">
        <v>729</v>
      </c>
      <c r="D19" s="18">
        <v>1310529</v>
      </c>
      <c r="E19" s="18">
        <v>917196.22</v>
      </c>
      <c r="F19" s="18">
        <v>0</v>
      </c>
      <c r="G19" s="18">
        <v>-2201585.1</v>
      </c>
      <c r="H19" s="18">
        <f t="shared" ref="H19:H27" si="3">SUM(F19-G19)</f>
        <v>2201585.1</v>
      </c>
      <c r="I19" s="84">
        <v>0</v>
      </c>
      <c r="J19" s="61" t="s">
        <v>838</v>
      </c>
    </row>
    <row r="20" spans="1:10" ht="13.8" x14ac:dyDescent="0.3">
      <c r="A20" s="79" t="s">
        <v>796</v>
      </c>
      <c r="B20" s="79" t="s">
        <v>730</v>
      </c>
      <c r="C20" s="87" t="s">
        <v>731</v>
      </c>
      <c r="D20" s="18">
        <v>140000</v>
      </c>
      <c r="E20" s="18">
        <v>0</v>
      </c>
      <c r="F20" s="18">
        <v>140000</v>
      </c>
      <c r="G20" s="18">
        <v>0</v>
      </c>
      <c r="H20" s="18">
        <f t="shared" si="3"/>
        <v>140000</v>
      </c>
      <c r="I20" s="84">
        <f>F20</f>
        <v>140000</v>
      </c>
      <c r="J20" s="67" t="s">
        <v>911</v>
      </c>
    </row>
    <row r="21" spans="1:10" ht="27" x14ac:dyDescent="0.3">
      <c r="A21" s="79" t="s">
        <v>796</v>
      </c>
      <c r="B21" s="79" t="s">
        <v>732</v>
      </c>
      <c r="C21" s="87" t="s">
        <v>733</v>
      </c>
      <c r="D21" s="18">
        <v>200000</v>
      </c>
      <c r="E21" s="18">
        <v>27009</v>
      </c>
      <c r="F21" s="18">
        <v>172991</v>
      </c>
      <c r="G21" s="18">
        <v>0</v>
      </c>
      <c r="H21" s="18">
        <f t="shared" si="3"/>
        <v>172991</v>
      </c>
      <c r="I21" s="84">
        <f>F21</f>
        <v>172991</v>
      </c>
      <c r="J21" s="61" t="s">
        <v>910</v>
      </c>
    </row>
    <row r="22" spans="1:10" ht="13.8" x14ac:dyDescent="0.3">
      <c r="A22" s="79" t="s">
        <v>796</v>
      </c>
      <c r="B22" s="79" t="s">
        <v>734</v>
      </c>
      <c r="C22" s="87" t="s">
        <v>735</v>
      </c>
      <c r="D22" s="18">
        <v>0</v>
      </c>
      <c r="E22" s="18">
        <v>177981.26</v>
      </c>
      <c r="F22" s="18">
        <v>508000</v>
      </c>
      <c r="G22" s="18">
        <v>177981.26</v>
      </c>
      <c r="H22" s="18">
        <f t="shared" si="3"/>
        <v>330018.74</v>
      </c>
      <c r="I22" s="84">
        <f t="shared" ref="I22:I25" si="4">F22</f>
        <v>508000</v>
      </c>
      <c r="J22" s="68" t="s">
        <v>837</v>
      </c>
    </row>
    <row r="23" spans="1:10" ht="27" x14ac:dyDescent="0.3">
      <c r="A23" s="79" t="s">
        <v>796</v>
      </c>
      <c r="B23" s="79" t="s">
        <v>736</v>
      </c>
      <c r="C23" s="87" t="s">
        <v>816</v>
      </c>
      <c r="D23" s="18">
        <v>0</v>
      </c>
      <c r="E23" s="18">
        <v>210</v>
      </c>
      <c r="F23" s="18">
        <v>304800</v>
      </c>
      <c r="G23" s="18">
        <v>210</v>
      </c>
      <c r="H23" s="18">
        <f t="shared" si="3"/>
        <v>304590</v>
      </c>
      <c r="I23" s="84">
        <f t="shared" si="4"/>
        <v>304800</v>
      </c>
      <c r="J23" s="61" t="s">
        <v>837</v>
      </c>
    </row>
    <row r="24" spans="1:10" ht="13.8" x14ac:dyDescent="0.3">
      <c r="A24" s="79" t="s">
        <v>796</v>
      </c>
      <c r="B24" s="79" t="s">
        <v>737</v>
      </c>
      <c r="C24" s="87" t="s">
        <v>738</v>
      </c>
      <c r="D24" s="18">
        <v>562102</v>
      </c>
      <c r="E24" s="18">
        <v>534044.39</v>
      </c>
      <c r="F24" s="18">
        <v>32587</v>
      </c>
      <c r="G24" s="18">
        <v>4529.71</v>
      </c>
      <c r="H24" s="18">
        <f t="shared" si="3"/>
        <v>28057.29</v>
      </c>
      <c r="I24" s="84">
        <f t="shared" si="4"/>
        <v>32587</v>
      </c>
      <c r="J24" s="68" t="s">
        <v>836</v>
      </c>
    </row>
    <row r="25" spans="1:10" ht="13.8" x14ac:dyDescent="0.3">
      <c r="A25" s="79" t="s">
        <v>796</v>
      </c>
      <c r="B25" s="79" t="s">
        <v>739</v>
      </c>
      <c r="C25" s="87" t="s">
        <v>740</v>
      </c>
      <c r="D25" s="18">
        <v>506500</v>
      </c>
      <c r="E25" s="18">
        <v>0</v>
      </c>
      <c r="F25" s="18">
        <v>1535710</v>
      </c>
      <c r="G25" s="18">
        <v>0</v>
      </c>
      <c r="H25" s="18">
        <f t="shared" si="3"/>
        <v>1535710</v>
      </c>
      <c r="I25" s="84">
        <f t="shared" si="4"/>
        <v>1535710</v>
      </c>
      <c r="J25" s="68" t="s">
        <v>910</v>
      </c>
    </row>
    <row r="26" spans="1:10" ht="13.8" x14ac:dyDescent="0.3">
      <c r="A26" s="78" t="s">
        <v>796</v>
      </c>
      <c r="B26" s="78" t="s">
        <v>741</v>
      </c>
      <c r="C26" s="87" t="s">
        <v>742</v>
      </c>
      <c r="D26" s="18">
        <v>45076217</v>
      </c>
      <c r="E26" s="18">
        <v>46203894.789999999</v>
      </c>
      <c r="F26" s="18">
        <v>1006909</v>
      </c>
      <c r="G26" s="18">
        <v>3009748</v>
      </c>
      <c r="H26" s="18">
        <f t="shared" si="3"/>
        <v>-2002839</v>
      </c>
      <c r="I26" s="84">
        <f>F26</f>
        <v>1006909</v>
      </c>
      <c r="J26" s="68" t="s">
        <v>910</v>
      </c>
    </row>
    <row r="27" spans="1:10" ht="13.8" x14ac:dyDescent="0.3">
      <c r="A27" s="79" t="s">
        <v>796</v>
      </c>
      <c r="B27" s="79" t="s">
        <v>743</v>
      </c>
      <c r="C27" s="87" t="s">
        <v>744</v>
      </c>
      <c r="D27" s="18">
        <v>0</v>
      </c>
      <c r="E27" s="18">
        <v>-35715.050000000003</v>
      </c>
      <c r="F27" s="18">
        <v>35715</v>
      </c>
      <c r="G27" s="18">
        <v>0</v>
      </c>
      <c r="H27" s="18">
        <f t="shared" si="3"/>
        <v>35715</v>
      </c>
      <c r="I27" s="84">
        <f>F27</f>
        <v>35715</v>
      </c>
      <c r="J27" s="68" t="s">
        <v>912</v>
      </c>
    </row>
    <row r="28" spans="1:10" ht="13.8" x14ac:dyDescent="0.3">
      <c r="A28" s="78" t="s">
        <v>797</v>
      </c>
      <c r="B28" s="78" t="s">
        <v>746</v>
      </c>
      <c r="C28" s="87" t="s">
        <v>747</v>
      </c>
      <c r="D28" s="18">
        <v>1000000</v>
      </c>
      <c r="E28" s="18">
        <v>1227169.99</v>
      </c>
      <c r="F28" s="18">
        <v>1414963</v>
      </c>
      <c r="G28" s="18">
        <v>177170</v>
      </c>
      <c r="H28" s="18">
        <f t="shared" ref="H28:H31" si="5">SUM(F28-G28)</f>
        <v>1237793</v>
      </c>
      <c r="I28" s="84">
        <f>F28</f>
        <v>1414963</v>
      </c>
      <c r="J28" s="137" t="s">
        <v>830</v>
      </c>
    </row>
    <row r="29" spans="1:10" ht="27" x14ac:dyDescent="0.3">
      <c r="A29" s="78" t="s">
        <v>796</v>
      </c>
      <c r="B29" s="78" t="s">
        <v>748</v>
      </c>
      <c r="C29" s="87" t="s">
        <v>749</v>
      </c>
      <c r="D29" s="18">
        <v>5570000</v>
      </c>
      <c r="E29" s="18">
        <v>5562017.0999999996</v>
      </c>
      <c r="F29" s="18">
        <v>1099331</v>
      </c>
      <c r="G29" s="18">
        <v>917503.84</v>
      </c>
      <c r="H29" s="18">
        <f t="shared" si="5"/>
        <v>181827.16000000003</v>
      </c>
      <c r="I29" s="84">
        <v>1099331</v>
      </c>
      <c r="J29" s="68" t="s">
        <v>836</v>
      </c>
    </row>
    <row r="30" spans="1:10" ht="13.8" x14ac:dyDescent="0.3">
      <c r="A30" s="79" t="s">
        <v>796</v>
      </c>
      <c r="B30" s="79" t="s">
        <v>751</v>
      </c>
      <c r="C30" s="87" t="s">
        <v>752</v>
      </c>
      <c r="D30" s="18">
        <v>700000</v>
      </c>
      <c r="E30" s="18">
        <v>0</v>
      </c>
      <c r="F30" s="18">
        <v>700000</v>
      </c>
      <c r="G30" s="18">
        <v>0</v>
      </c>
      <c r="H30" s="18">
        <f t="shared" si="5"/>
        <v>700000</v>
      </c>
      <c r="I30" s="84">
        <v>700000</v>
      </c>
      <c r="J30" s="68" t="s">
        <v>909</v>
      </c>
    </row>
    <row r="31" spans="1:10" ht="13.8" x14ac:dyDescent="0.3">
      <c r="A31" s="78" t="s">
        <v>796</v>
      </c>
      <c r="B31" s="78" t="s">
        <v>753</v>
      </c>
      <c r="C31" s="87" t="s">
        <v>754</v>
      </c>
      <c r="D31" s="18">
        <v>9957000</v>
      </c>
      <c r="E31" s="18">
        <v>9889277.5999999996</v>
      </c>
      <c r="F31" s="18">
        <v>67722</v>
      </c>
      <c r="G31" s="18">
        <v>0</v>
      </c>
      <c r="H31" s="18">
        <f t="shared" si="5"/>
        <v>67722</v>
      </c>
      <c r="I31" s="84">
        <v>67722</v>
      </c>
      <c r="J31" s="68" t="s">
        <v>913</v>
      </c>
    </row>
    <row r="32" spans="1:10" ht="27" x14ac:dyDescent="0.3">
      <c r="A32" s="79" t="s">
        <v>796</v>
      </c>
      <c r="B32" s="79" t="s">
        <v>755</v>
      </c>
      <c r="C32" s="87" t="s">
        <v>756</v>
      </c>
      <c r="D32" s="18">
        <v>2000000</v>
      </c>
      <c r="E32" s="18">
        <v>1944554.42</v>
      </c>
      <c r="F32" s="18">
        <v>55445</v>
      </c>
      <c r="G32" s="18">
        <v>0</v>
      </c>
      <c r="H32" s="18">
        <f t="shared" ref="H32:H44" si="6">SUM(F32-G32)</f>
        <v>55445</v>
      </c>
      <c r="I32" s="84">
        <v>55445</v>
      </c>
      <c r="J32" s="68" t="s">
        <v>903</v>
      </c>
    </row>
    <row r="33" spans="1:10" ht="27" x14ac:dyDescent="0.3">
      <c r="A33" s="79" t="s">
        <v>796</v>
      </c>
      <c r="B33" s="79" t="s">
        <v>757</v>
      </c>
      <c r="C33" s="87" t="s">
        <v>758</v>
      </c>
      <c r="D33" s="18">
        <v>1620000</v>
      </c>
      <c r="E33" s="18">
        <v>1515785.8</v>
      </c>
      <c r="F33" s="18">
        <v>104214</v>
      </c>
      <c r="G33" s="18">
        <v>0</v>
      </c>
      <c r="H33" s="18">
        <f t="shared" si="6"/>
        <v>104214</v>
      </c>
      <c r="I33" s="84">
        <v>104214</v>
      </c>
      <c r="J33" s="131" t="s">
        <v>904</v>
      </c>
    </row>
    <row r="34" spans="1:10" ht="26.4" x14ac:dyDescent="0.25">
      <c r="A34" s="79" t="s">
        <v>796</v>
      </c>
      <c r="B34" s="79" t="s">
        <v>759</v>
      </c>
      <c r="C34" s="87" t="s">
        <v>760</v>
      </c>
      <c r="D34" s="18">
        <v>2800000</v>
      </c>
      <c r="E34" s="18">
        <v>2545625.85</v>
      </c>
      <c r="F34" s="18">
        <v>254374</v>
      </c>
      <c r="G34" s="18">
        <v>0</v>
      </c>
      <c r="H34" s="18">
        <f t="shared" si="6"/>
        <v>254374</v>
      </c>
      <c r="I34" s="97">
        <v>254374</v>
      </c>
      <c r="J34" s="61" t="s">
        <v>836</v>
      </c>
    </row>
    <row r="35" spans="1:10" ht="26.4" x14ac:dyDescent="0.25">
      <c r="A35" s="79" t="s">
        <v>796</v>
      </c>
      <c r="B35" s="79" t="s">
        <v>761</v>
      </c>
      <c r="C35" s="87" t="s">
        <v>762</v>
      </c>
      <c r="D35" s="18">
        <v>3960000</v>
      </c>
      <c r="E35" s="18">
        <v>1450602.27</v>
      </c>
      <c r="F35" s="18">
        <v>2566217</v>
      </c>
      <c r="G35" s="18">
        <v>56819</v>
      </c>
      <c r="H35" s="18">
        <f t="shared" si="6"/>
        <v>2509398</v>
      </c>
      <c r="I35" s="97">
        <v>2566217</v>
      </c>
      <c r="J35" s="68"/>
    </row>
    <row r="36" spans="1:10" ht="23.4" x14ac:dyDescent="0.25">
      <c r="A36" s="79" t="s">
        <v>796</v>
      </c>
      <c r="B36" s="79" t="s">
        <v>763</v>
      </c>
      <c r="C36" s="87" t="s">
        <v>745</v>
      </c>
      <c r="D36" s="18">
        <v>3750000</v>
      </c>
      <c r="E36" s="18">
        <v>2604674.88</v>
      </c>
      <c r="F36" s="18">
        <v>1149209</v>
      </c>
      <c r="G36" s="18">
        <v>3883.5</v>
      </c>
      <c r="H36" s="18">
        <f t="shared" si="6"/>
        <v>1145325.5</v>
      </c>
      <c r="I36" s="97">
        <v>3884</v>
      </c>
      <c r="J36" s="159" t="s">
        <v>907</v>
      </c>
    </row>
    <row r="37" spans="1:10" ht="26.4" x14ac:dyDescent="0.25">
      <c r="A37" s="79" t="s">
        <v>796</v>
      </c>
      <c r="B37" s="79" t="s">
        <v>764</v>
      </c>
      <c r="C37" s="87" t="s">
        <v>750</v>
      </c>
      <c r="D37" s="18">
        <v>2700000</v>
      </c>
      <c r="E37" s="18">
        <v>2631486.83</v>
      </c>
      <c r="F37" s="18">
        <v>68514</v>
      </c>
      <c r="G37" s="18">
        <v>0</v>
      </c>
      <c r="H37" s="18">
        <f t="shared" si="6"/>
        <v>68514</v>
      </c>
      <c r="I37" s="97">
        <v>68514</v>
      </c>
      <c r="J37" s="68"/>
    </row>
    <row r="38" spans="1:10" ht="66" x14ac:dyDescent="0.25">
      <c r="A38" s="79" t="s">
        <v>797</v>
      </c>
      <c r="B38" s="79" t="s">
        <v>765</v>
      </c>
      <c r="C38" s="87" t="s">
        <v>766</v>
      </c>
      <c r="D38" s="18">
        <v>0</v>
      </c>
      <c r="E38" s="18">
        <v>0</v>
      </c>
      <c r="F38" s="18">
        <v>533660</v>
      </c>
      <c r="G38" s="18">
        <v>0</v>
      </c>
      <c r="H38" s="18">
        <f t="shared" si="6"/>
        <v>533660</v>
      </c>
      <c r="I38" s="97">
        <v>350000</v>
      </c>
      <c r="J38" s="131" t="s">
        <v>832</v>
      </c>
    </row>
    <row r="39" spans="1:10" s="69" customFormat="1" ht="27" x14ac:dyDescent="0.3">
      <c r="A39" s="79" t="s">
        <v>796</v>
      </c>
      <c r="B39" s="79" t="s">
        <v>767</v>
      </c>
      <c r="C39" s="87" t="s">
        <v>768</v>
      </c>
      <c r="D39" s="18">
        <v>0</v>
      </c>
      <c r="E39" s="18">
        <v>50000</v>
      </c>
      <c r="F39" s="18">
        <v>514600</v>
      </c>
      <c r="G39" s="18">
        <v>50000</v>
      </c>
      <c r="H39" s="18">
        <f t="shared" si="6"/>
        <v>464600</v>
      </c>
      <c r="I39" s="158">
        <v>514600</v>
      </c>
      <c r="J39" s="137" t="s">
        <v>906</v>
      </c>
    </row>
    <row r="40" spans="1:10" ht="13.2" x14ac:dyDescent="0.25">
      <c r="A40" s="79" t="s">
        <v>796</v>
      </c>
      <c r="B40" s="79" t="s">
        <v>769</v>
      </c>
      <c r="C40" s="87" t="s">
        <v>770</v>
      </c>
      <c r="D40" s="18">
        <v>1920000</v>
      </c>
      <c r="E40" s="18">
        <v>396153.46</v>
      </c>
      <c r="F40" s="18">
        <v>1677564</v>
      </c>
      <c r="G40" s="18">
        <v>153717</v>
      </c>
      <c r="H40" s="18">
        <f t="shared" si="6"/>
        <v>1523847</v>
      </c>
      <c r="I40" s="157">
        <v>1677564</v>
      </c>
      <c r="J40" s="68" t="s">
        <v>908</v>
      </c>
    </row>
    <row r="41" spans="1:10" ht="13.2" x14ac:dyDescent="0.25">
      <c r="A41" s="79" t="s">
        <v>796</v>
      </c>
      <c r="B41" s="79" t="s">
        <v>771</v>
      </c>
      <c r="C41" s="87" t="s">
        <v>772</v>
      </c>
      <c r="D41" s="18">
        <v>1275000</v>
      </c>
      <c r="E41" s="18">
        <v>1679919.65</v>
      </c>
      <c r="F41" s="18">
        <v>5320224</v>
      </c>
      <c r="G41" s="18">
        <v>925143.69</v>
      </c>
      <c r="H41" s="18">
        <f t="shared" si="6"/>
        <v>4395080.3100000005</v>
      </c>
      <c r="I41" s="157">
        <v>4395080</v>
      </c>
      <c r="J41" s="68" t="s">
        <v>908</v>
      </c>
    </row>
    <row r="42" spans="1:10" ht="13.2" x14ac:dyDescent="0.25">
      <c r="A42" s="79" t="s">
        <v>797</v>
      </c>
      <c r="B42" s="79" t="s">
        <v>773</v>
      </c>
      <c r="C42" s="87" t="s">
        <v>774</v>
      </c>
      <c r="D42" s="18">
        <v>0</v>
      </c>
      <c r="E42" s="18">
        <v>0</v>
      </c>
      <c r="F42" s="18">
        <v>509730</v>
      </c>
      <c r="G42" s="18">
        <v>0</v>
      </c>
      <c r="H42" s="18">
        <f t="shared" si="6"/>
        <v>509730</v>
      </c>
      <c r="I42" s="97">
        <f>F42</f>
        <v>509730</v>
      </c>
      <c r="J42" s="133" t="s">
        <v>829</v>
      </c>
    </row>
    <row r="43" spans="1:10" ht="13.2" x14ac:dyDescent="0.25">
      <c r="A43" s="79" t="s">
        <v>797</v>
      </c>
      <c r="B43" s="79" t="s">
        <v>775</v>
      </c>
      <c r="C43" s="87" t="s">
        <v>776</v>
      </c>
      <c r="D43" s="18">
        <v>0</v>
      </c>
      <c r="E43" s="18">
        <v>2720</v>
      </c>
      <c r="F43" s="18">
        <v>508000</v>
      </c>
      <c r="G43" s="18">
        <v>2720</v>
      </c>
      <c r="H43" s="18">
        <f t="shared" si="6"/>
        <v>505280</v>
      </c>
      <c r="I43" s="97">
        <f>F43</f>
        <v>508000</v>
      </c>
      <c r="J43" s="134" t="s">
        <v>829</v>
      </c>
    </row>
    <row r="44" spans="1:10" ht="23.4" x14ac:dyDescent="0.25">
      <c r="A44" s="79" t="s">
        <v>796</v>
      </c>
      <c r="B44" s="79" t="s">
        <v>777</v>
      </c>
      <c r="C44" s="87" t="s">
        <v>778</v>
      </c>
      <c r="D44" s="18">
        <v>253250</v>
      </c>
      <c r="E44" s="18">
        <v>264341.76000000001</v>
      </c>
      <c r="F44" s="18">
        <v>2083592</v>
      </c>
      <c r="G44" s="18">
        <v>36263.760000000002</v>
      </c>
      <c r="H44" s="18">
        <f t="shared" si="6"/>
        <v>2047328.24</v>
      </c>
      <c r="I44" s="156">
        <v>3228918</v>
      </c>
      <c r="J44" s="159" t="s">
        <v>905</v>
      </c>
    </row>
    <row r="45" spans="1:10" ht="13.2" x14ac:dyDescent="0.25">
      <c r="A45" s="79" t="s">
        <v>797</v>
      </c>
      <c r="B45" s="79" t="s">
        <v>779</v>
      </c>
      <c r="C45" s="87" t="s">
        <v>780</v>
      </c>
      <c r="D45" s="18">
        <v>0</v>
      </c>
      <c r="E45" s="18">
        <v>0</v>
      </c>
      <c r="F45" s="18">
        <v>609600</v>
      </c>
      <c r="G45" s="18">
        <v>0</v>
      </c>
      <c r="H45" s="18">
        <f t="shared" ref="H45:H50" si="7">SUM(F45-G45)</f>
        <v>609600</v>
      </c>
      <c r="I45" s="68"/>
      <c r="J45" s="71"/>
    </row>
    <row r="46" spans="1:10" ht="26.4" x14ac:dyDescent="0.25">
      <c r="A46" s="79" t="s">
        <v>797</v>
      </c>
      <c r="B46" s="79" t="s">
        <v>781</v>
      </c>
      <c r="C46" s="87" t="s">
        <v>782</v>
      </c>
      <c r="D46" s="18">
        <v>0</v>
      </c>
      <c r="E46" s="18">
        <v>0</v>
      </c>
      <c r="F46" s="18">
        <v>1737360</v>
      </c>
      <c r="G46" s="18">
        <v>0</v>
      </c>
      <c r="H46" s="18">
        <f t="shared" si="7"/>
        <v>1737360</v>
      </c>
      <c r="I46" s="97">
        <f>F46</f>
        <v>1737360</v>
      </c>
      <c r="J46" s="135" t="s">
        <v>829</v>
      </c>
    </row>
    <row r="47" spans="1:10" ht="26.4" x14ac:dyDescent="0.25">
      <c r="A47" s="92">
        <v>502</v>
      </c>
      <c r="B47" s="92">
        <v>222924</v>
      </c>
      <c r="C47" s="87" t="s">
        <v>783</v>
      </c>
      <c r="D47" s="18">
        <v>0</v>
      </c>
      <c r="E47" s="18">
        <v>0</v>
      </c>
      <c r="F47" s="18">
        <v>2900000</v>
      </c>
      <c r="G47" s="18">
        <v>0</v>
      </c>
      <c r="H47" s="18">
        <f t="shared" si="7"/>
        <v>2900000</v>
      </c>
      <c r="I47" s="156">
        <v>2900000</v>
      </c>
      <c r="J47" s="68" t="s">
        <v>906</v>
      </c>
    </row>
    <row r="48" spans="1:10" ht="26.4" x14ac:dyDescent="0.25">
      <c r="A48" s="79" t="s">
        <v>796</v>
      </c>
      <c r="B48" s="79" t="s">
        <v>784</v>
      </c>
      <c r="C48" s="87" t="s">
        <v>785</v>
      </c>
      <c r="D48" s="18">
        <v>5378510</v>
      </c>
      <c r="E48" s="18">
        <v>6353073.5099999998</v>
      </c>
      <c r="F48" s="18">
        <v>1834105</v>
      </c>
      <c r="G48" s="18">
        <v>251819.03</v>
      </c>
      <c r="H48" s="18">
        <f t="shared" si="7"/>
        <v>1582285.97</v>
      </c>
      <c r="I48" s="157">
        <v>1834105</v>
      </c>
      <c r="J48" s="68" t="s">
        <v>908</v>
      </c>
    </row>
    <row r="49" spans="1:10" ht="14.25" customHeight="1" x14ac:dyDescent="0.25">
      <c r="A49" s="79" t="s">
        <v>796</v>
      </c>
      <c r="B49" s="79" t="s">
        <v>786</v>
      </c>
      <c r="C49" s="87" t="s">
        <v>787</v>
      </c>
      <c r="D49" s="18">
        <v>6101270</v>
      </c>
      <c r="E49" s="18">
        <v>2534906.7400000002</v>
      </c>
      <c r="F49" s="18">
        <v>6241701</v>
      </c>
      <c r="G49" s="18">
        <v>1256058</v>
      </c>
      <c r="H49" s="18">
        <f t="shared" si="7"/>
        <v>4985643</v>
      </c>
      <c r="I49" s="157">
        <v>6241701</v>
      </c>
      <c r="J49" s="68" t="s">
        <v>908</v>
      </c>
    </row>
    <row r="50" spans="1:10" ht="26.4" x14ac:dyDescent="0.25">
      <c r="A50" s="79" t="s">
        <v>797</v>
      </c>
      <c r="B50" s="79" t="s">
        <v>788</v>
      </c>
      <c r="C50" s="87" t="s">
        <v>789</v>
      </c>
      <c r="D50" s="18">
        <v>500000</v>
      </c>
      <c r="E50" s="18">
        <v>451523.8</v>
      </c>
      <c r="F50" s="18">
        <v>569686</v>
      </c>
      <c r="G50" s="18">
        <v>0</v>
      </c>
      <c r="H50" s="18">
        <f t="shared" si="7"/>
        <v>569686</v>
      </c>
      <c r="I50" s="97">
        <f>F50</f>
        <v>569686</v>
      </c>
      <c r="J50" s="136" t="s">
        <v>829</v>
      </c>
    </row>
    <row r="51" spans="1:10" ht="13.2" x14ac:dyDescent="0.25">
      <c r="A51" s="106"/>
      <c r="B51" s="106"/>
      <c r="C51" s="107"/>
      <c r="D51" s="108"/>
      <c r="E51" s="108"/>
      <c r="F51" s="108"/>
      <c r="G51" s="108"/>
      <c r="H51" s="108"/>
      <c r="I51" s="60"/>
      <c r="J51" s="60"/>
    </row>
    <row r="52" spans="1:10" ht="13.2" x14ac:dyDescent="0.25">
      <c r="A52" s="82"/>
      <c r="B52" s="82"/>
      <c r="C52" s="82"/>
      <c r="D52" s="83">
        <f t="shared" ref="D52:I52" si="8">SUM(D3:D51)</f>
        <v>115781108</v>
      </c>
      <c r="E52" s="83">
        <f t="shared" si="8"/>
        <v>100708552.82999998</v>
      </c>
      <c r="F52" s="83">
        <f t="shared" si="8"/>
        <v>59521172</v>
      </c>
      <c r="G52" s="83">
        <f t="shared" si="8"/>
        <v>6353427.8700000001</v>
      </c>
      <c r="H52" s="83">
        <f t="shared" si="8"/>
        <v>53167744.130000003</v>
      </c>
      <c r="I52" s="83">
        <f t="shared" si="8"/>
        <v>56727402</v>
      </c>
      <c r="J52" s="58"/>
    </row>
  </sheetData>
  <pageMargins left="0" right="0" top="0.19685039370078741" bottom="0.31496062992125984" header="0" footer="0.11811023622047245"/>
  <pageSetup paperSize="9" orientation="landscape" r:id="rId1"/>
  <headerFooter>
    <oddFooter>&amp;F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topLeftCell="A90" zoomScaleNormal="100" workbookViewId="0">
      <selection activeCell="J190" sqref="J190"/>
    </sheetView>
  </sheetViews>
  <sheetFormatPr defaultRowHeight="12" x14ac:dyDescent="0.25"/>
  <cols>
    <col min="2" max="2" width="9.28515625" style="15"/>
    <col min="3" max="3" width="11.85546875" bestFit="1" customWidth="1"/>
    <col min="4" max="4" width="44.7109375" customWidth="1"/>
    <col min="5" max="5" width="14.42578125" hidden="1" customWidth="1"/>
    <col min="6" max="6" width="15.140625" hidden="1" customWidth="1"/>
    <col min="7" max="9" width="12.7109375" customWidth="1"/>
    <col min="10" max="10" width="12" customWidth="1"/>
    <col min="11" max="11" width="34" customWidth="1"/>
  </cols>
  <sheetData>
    <row r="1" spans="1:11" ht="13.2" x14ac:dyDescent="0.25">
      <c r="A1" s="1"/>
      <c r="B1" s="16"/>
      <c r="C1" s="45"/>
      <c r="D1" s="45" t="s">
        <v>7</v>
      </c>
      <c r="E1" s="47" t="s">
        <v>0</v>
      </c>
      <c r="F1" s="45" t="s">
        <v>1</v>
      </c>
      <c r="G1" s="47" t="s">
        <v>2</v>
      </c>
      <c r="H1" s="47" t="s">
        <v>3</v>
      </c>
      <c r="I1" s="47" t="s">
        <v>4</v>
      </c>
      <c r="J1" s="48" t="s">
        <v>31</v>
      </c>
      <c r="K1" s="48" t="s">
        <v>32</v>
      </c>
    </row>
    <row r="2" spans="1:11" ht="39.6" x14ac:dyDescent="0.25">
      <c r="A2" s="1"/>
      <c r="B2" s="16"/>
      <c r="C2" s="50"/>
      <c r="D2" s="50"/>
      <c r="E2" s="51" t="s">
        <v>791</v>
      </c>
      <c r="F2" s="51" t="s">
        <v>791</v>
      </c>
      <c r="G2" s="53">
        <v>2016</v>
      </c>
      <c r="H2" s="51" t="s">
        <v>697</v>
      </c>
      <c r="I2" s="53" t="s">
        <v>5</v>
      </c>
      <c r="J2" s="105" t="s">
        <v>664</v>
      </c>
      <c r="K2" s="104"/>
    </row>
    <row r="3" spans="1:11" ht="13.2" hidden="1" x14ac:dyDescent="0.25">
      <c r="C3" s="78" t="s">
        <v>93</v>
      </c>
      <c r="D3" s="17" t="s">
        <v>94</v>
      </c>
      <c r="E3" s="18">
        <v>90000</v>
      </c>
      <c r="F3" s="18">
        <v>88058.75</v>
      </c>
      <c r="G3" s="18">
        <v>0</v>
      </c>
      <c r="H3" s="18">
        <v>0</v>
      </c>
      <c r="I3" s="18">
        <f t="shared" ref="I3:I63" si="0">SUM(G3-H3)</f>
        <v>0</v>
      </c>
      <c r="K3" s="44"/>
    </row>
    <row r="4" spans="1:11" ht="13.8" x14ac:dyDescent="0.3">
      <c r="C4" s="78" t="s">
        <v>667</v>
      </c>
      <c r="D4" s="17" t="s">
        <v>668</v>
      </c>
      <c r="E4" s="18">
        <v>0</v>
      </c>
      <c r="F4" s="18">
        <v>124060.78</v>
      </c>
      <c r="G4" s="146">
        <v>750460</v>
      </c>
      <c r="H4" s="18">
        <v>0</v>
      </c>
      <c r="I4" s="18">
        <f>G4-H4</f>
        <v>750460</v>
      </c>
      <c r="J4" s="66">
        <f>I4</f>
        <v>750460</v>
      </c>
      <c r="K4" s="171" t="s">
        <v>881</v>
      </c>
    </row>
    <row r="5" spans="1:11" s="70" customFormat="1" ht="13.8" x14ac:dyDescent="0.3">
      <c r="C5" s="144" t="s">
        <v>839</v>
      </c>
      <c r="D5" s="145" t="s">
        <v>860</v>
      </c>
      <c r="E5" s="18"/>
      <c r="F5" s="18"/>
      <c r="G5" s="146">
        <v>9800</v>
      </c>
      <c r="H5" s="18">
        <v>0</v>
      </c>
      <c r="I5" s="146">
        <f t="shared" ref="I5:I26" si="1">G5-H5</f>
        <v>9800</v>
      </c>
      <c r="J5" s="66">
        <f t="shared" ref="J5:J26" si="2">I5</f>
        <v>9800</v>
      </c>
      <c r="K5" s="171" t="s">
        <v>882</v>
      </c>
    </row>
    <row r="6" spans="1:11" s="70" customFormat="1" ht="13.8" x14ac:dyDescent="0.3">
      <c r="C6" s="144" t="s">
        <v>840</v>
      </c>
      <c r="D6" s="145" t="s">
        <v>861</v>
      </c>
      <c r="E6" s="18"/>
      <c r="F6" s="18"/>
      <c r="G6" s="146">
        <v>91200</v>
      </c>
      <c r="H6" s="18">
        <v>0</v>
      </c>
      <c r="I6" s="146">
        <f t="shared" si="1"/>
        <v>91200</v>
      </c>
      <c r="J6" s="66">
        <f t="shared" si="2"/>
        <v>91200</v>
      </c>
      <c r="K6" s="171" t="s">
        <v>883</v>
      </c>
    </row>
    <row r="7" spans="1:11" s="70" customFormat="1" ht="13.8" x14ac:dyDescent="0.3">
      <c r="C7" s="144" t="s">
        <v>841</v>
      </c>
      <c r="D7" s="145" t="s">
        <v>862</v>
      </c>
      <c r="E7" s="18"/>
      <c r="F7" s="18"/>
      <c r="G7" s="146">
        <v>84800</v>
      </c>
      <c r="H7" s="18">
        <v>26375</v>
      </c>
      <c r="I7" s="146">
        <f t="shared" si="1"/>
        <v>58425</v>
      </c>
      <c r="J7" s="66">
        <v>84800</v>
      </c>
      <c r="K7" s="171" t="s">
        <v>882</v>
      </c>
    </row>
    <row r="8" spans="1:11" s="70" customFormat="1" ht="13.8" x14ac:dyDescent="0.3">
      <c r="C8" s="144" t="s">
        <v>842</v>
      </c>
      <c r="D8" s="145" t="s">
        <v>863</v>
      </c>
      <c r="E8" s="18"/>
      <c r="F8" s="18"/>
      <c r="G8" s="146">
        <v>48900</v>
      </c>
      <c r="H8" s="18">
        <v>0</v>
      </c>
      <c r="I8" s="146">
        <f t="shared" si="1"/>
        <v>48900</v>
      </c>
      <c r="J8" s="66">
        <f t="shared" si="2"/>
        <v>48900</v>
      </c>
      <c r="K8" s="171" t="s">
        <v>882</v>
      </c>
    </row>
    <row r="9" spans="1:11" s="70" customFormat="1" ht="13.8" x14ac:dyDescent="0.3">
      <c r="C9" s="144" t="s">
        <v>843</v>
      </c>
      <c r="D9" s="145" t="s">
        <v>864</v>
      </c>
      <c r="E9" s="18"/>
      <c r="F9" s="18"/>
      <c r="G9" s="146">
        <v>79360</v>
      </c>
      <c r="H9" s="18">
        <v>0</v>
      </c>
      <c r="I9" s="146">
        <f t="shared" si="1"/>
        <v>79360</v>
      </c>
      <c r="J9" s="66">
        <f t="shared" si="2"/>
        <v>79360</v>
      </c>
      <c r="K9" s="171" t="s">
        <v>882</v>
      </c>
    </row>
    <row r="10" spans="1:11" s="70" customFormat="1" ht="13.8" x14ac:dyDescent="0.3">
      <c r="C10" s="144" t="s">
        <v>844</v>
      </c>
      <c r="D10" s="145" t="s">
        <v>865</v>
      </c>
      <c r="E10" s="18"/>
      <c r="F10" s="18"/>
      <c r="G10" s="146">
        <v>100000</v>
      </c>
      <c r="H10" s="18">
        <v>0</v>
      </c>
      <c r="I10" s="146">
        <f t="shared" si="1"/>
        <v>100000</v>
      </c>
      <c r="J10" s="66">
        <f t="shared" si="2"/>
        <v>100000</v>
      </c>
      <c r="K10" s="171" t="s">
        <v>882</v>
      </c>
    </row>
    <row r="11" spans="1:11" s="70" customFormat="1" ht="13.8" x14ac:dyDescent="0.3">
      <c r="C11" s="144" t="s">
        <v>845</v>
      </c>
      <c r="D11" s="145" t="s">
        <v>866</v>
      </c>
      <c r="E11" s="18"/>
      <c r="F11" s="18"/>
      <c r="G11" s="146">
        <v>47400</v>
      </c>
      <c r="H11" s="18">
        <v>0</v>
      </c>
      <c r="I11" s="146">
        <f t="shared" si="1"/>
        <v>47400</v>
      </c>
      <c r="J11" s="66">
        <f t="shared" si="2"/>
        <v>47400</v>
      </c>
      <c r="K11" s="171" t="s">
        <v>882</v>
      </c>
    </row>
    <row r="12" spans="1:11" s="70" customFormat="1" ht="13.8" x14ac:dyDescent="0.3">
      <c r="C12" s="144" t="s">
        <v>846</v>
      </c>
      <c r="D12" s="145" t="s">
        <v>867</v>
      </c>
      <c r="E12" s="18"/>
      <c r="F12" s="18"/>
      <c r="G12" s="146">
        <v>214000</v>
      </c>
      <c r="H12" s="18">
        <v>15944</v>
      </c>
      <c r="I12" s="146">
        <f t="shared" si="1"/>
        <v>198056</v>
      </c>
      <c r="J12" s="66">
        <v>214000</v>
      </c>
      <c r="K12" s="171" t="s">
        <v>882</v>
      </c>
    </row>
    <row r="13" spans="1:11" s="70" customFormat="1" ht="13.8" x14ac:dyDescent="0.3">
      <c r="C13" s="144" t="s">
        <v>847</v>
      </c>
      <c r="D13" s="145" t="s">
        <v>868</v>
      </c>
      <c r="E13" s="18"/>
      <c r="F13" s="18"/>
      <c r="G13" s="146">
        <v>50000</v>
      </c>
      <c r="H13" s="18">
        <v>0</v>
      </c>
      <c r="I13" s="146">
        <f t="shared" si="1"/>
        <v>50000</v>
      </c>
      <c r="J13" s="66">
        <f t="shared" si="2"/>
        <v>50000</v>
      </c>
      <c r="K13" s="171" t="s">
        <v>882</v>
      </c>
    </row>
    <row r="14" spans="1:11" s="70" customFormat="1" ht="13.8" x14ac:dyDescent="0.3">
      <c r="C14" s="144" t="s">
        <v>848</v>
      </c>
      <c r="D14" s="145" t="s">
        <v>869</v>
      </c>
      <c r="E14" s="18"/>
      <c r="F14" s="18"/>
      <c r="G14" s="146">
        <v>125000</v>
      </c>
      <c r="H14" s="18">
        <v>0</v>
      </c>
      <c r="I14" s="146">
        <f t="shared" si="1"/>
        <v>125000</v>
      </c>
      <c r="J14" s="66">
        <f t="shared" si="2"/>
        <v>125000</v>
      </c>
      <c r="K14" s="171" t="s">
        <v>882</v>
      </c>
    </row>
    <row r="15" spans="1:11" s="70" customFormat="1" ht="13.8" x14ac:dyDescent="0.3">
      <c r="C15" s="144" t="s">
        <v>849</v>
      </c>
      <c r="D15" s="145" t="s">
        <v>870</v>
      </c>
      <c r="E15" s="18"/>
      <c r="F15" s="18"/>
      <c r="G15" s="146">
        <v>100000</v>
      </c>
      <c r="H15" s="18">
        <v>0</v>
      </c>
      <c r="I15" s="146">
        <f t="shared" si="1"/>
        <v>100000</v>
      </c>
      <c r="J15" s="66">
        <f t="shared" si="2"/>
        <v>100000</v>
      </c>
      <c r="K15" s="171" t="s">
        <v>882</v>
      </c>
    </row>
    <row r="16" spans="1:11" s="70" customFormat="1" ht="13.8" x14ac:dyDescent="0.3">
      <c r="C16" s="144" t="s">
        <v>850</v>
      </c>
      <c r="D16" s="145" t="s">
        <v>871</v>
      </c>
      <c r="E16" s="18"/>
      <c r="F16" s="18"/>
      <c r="G16" s="146">
        <v>35000</v>
      </c>
      <c r="H16" s="18">
        <v>0</v>
      </c>
      <c r="I16" s="146">
        <f t="shared" si="1"/>
        <v>35000</v>
      </c>
      <c r="J16" s="66">
        <f t="shared" si="2"/>
        <v>35000</v>
      </c>
      <c r="K16" s="171" t="s">
        <v>882</v>
      </c>
    </row>
    <row r="17" spans="3:11" s="70" customFormat="1" ht="13.8" x14ac:dyDescent="0.3">
      <c r="C17" s="144" t="s">
        <v>851</v>
      </c>
      <c r="D17" s="145" t="s">
        <v>872</v>
      </c>
      <c r="E17" s="18"/>
      <c r="F17" s="18"/>
      <c r="G17" s="146">
        <v>95300</v>
      </c>
      <c r="H17" s="18">
        <v>0</v>
      </c>
      <c r="I17" s="146">
        <f t="shared" si="1"/>
        <v>95300</v>
      </c>
      <c r="J17" s="66">
        <f t="shared" si="2"/>
        <v>95300</v>
      </c>
      <c r="K17" s="171" t="s">
        <v>882</v>
      </c>
    </row>
    <row r="18" spans="3:11" s="70" customFormat="1" ht="13.8" x14ac:dyDescent="0.3">
      <c r="C18" s="144" t="s">
        <v>852</v>
      </c>
      <c r="D18" s="145" t="s">
        <v>873</v>
      </c>
      <c r="E18" s="18"/>
      <c r="F18" s="18"/>
      <c r="G18" s="146">
        <v>135000</v>
      </c>
      <c r="H18" s="18">
        <v>0</v>
      </c>
      <c r="I18" s="146">
        <f t="shared" si="1"/>
        <v>135000</v>
      </c>
      <c r="J18" s="66">
        <f t="shared" si="2"/>
        <v>135000</v>
      </c>
      <c r="K18" s="171" t="s">
        <v>882</v>
      </c>
    </row>
    <row r="19" spans="3:11" s="70" customFormat="1" ht="13.8" x14ac:dyDescent="0.3">
      <c r="C19" s="144" t="s">
        <v>853</v>
      </c>
      <c r="D19" s="145" t="s">
        <v>874</v>
      </c>
      <c r="E19" s="18"/>
      <c r="F19" s="18"/>
      <c r="G19" s="146">
        <v>700000</v>
      </c>
      <c r="H19" s="18">
        <v>0</v>
      </c>
      <c r="I19" s="146">
        <f t="shared" si="1"/>
        <v>700000</v>
      </c>
      <c r="J19" s="66">
        <f t="shared" si="2"/>
        <v>700000</v>
      </c>
      <c r="K19" s="171" t="s">
        <v>882</v>
      </c>
    </row>
    <row r="20" spans="3:11" s="70" customFormat="1" ht="13.8" x14ac:dyDescent="0.3">
      <c r="C20" s="144" t="s">
        <v>854</v>
      </c>
      <c r="D20" s="145" t="s">
        <v>875</v>
      </c>
      <c r="E20" s="18"/>
      <c r="F20" s="18"/>
      <c r="G20" s="146">
        <v>110000</v>
      </c>
      <c r="H20" s="18">
        <v>97686</v>
      </c>
      <c r="I20" s="146">
        <f t="shared" si="1"/>
        <v>12314</v>
      </c>
      <c r="J20" s="66">
        <v>110000</v>
      </c>
      <c r="K20" s="171" t="s">
        <v>882</v>
      </c>
    </row>
    <row r="21" spans="3:11" s="70" customFormat="1" ht="13.8" x14ac:dyDescent="0.3">
      <c r="C21" s="144" t="s">
        <v>855</v>
      </c>
      <c r="D21" s="145" t="s">
        <v>876</v>
      </c>
      <c r="E21" s="18"/>
      <c r="F21" s="18"/>
      <c r="G21" s="146">
        <v>35000</v>
      </c>
      <c r="H21" s="18">
        <v>0</v>
      </c>
      <c r="I21" s="146">
        <f t="shared" si="1"/>
        <v>35000</v>
      </c>
      <c r="J21" s="66">
        <f t="shared" si="2"/>
        <v>35000</v>
      </c>
      <c r="K21" s="171" t="s">
        <v>882</v>
      </c>
    </row>
    <row r="22" spans="3:11" s="70" customFormat="1" ht="13.8" x14ac:dyDescent="0.3">
      <c r="C22" s="144" t="s">
        <v>856</v>
      </c>
      <c r="D22" s="145" t="s">
        <v>877</v>
      </c>
      <c r="E22" s="18"/>
      <c r="F22" s="18"/>
      <c r="G22" s="146">
        <v>100000</v>
      </c>
      <c r="H22" s="18">
        <v>0</v>
      </c>
      <c r="I22" s="146">
        <f t="shared" si="1"/>
        <v>100000</v>
      </c>
      <c r="J22" s="66">
        <f t="shared" si="2"/>
        <v>100000</v>
      </c>
      <c r="K22" s="171" t="s">
        <v>882</v>
      </c>
    </row>
    <row r="23" spans="3:11" s="70" customFormat="1" ht="13.8" x14ac:dyDescent="0.3">
      <c r="C23" s="144" t="s">
        <v>857</v>
      </c>
      <c r="D23" s="145" t="s">
        <v>878</v>
      </c>
      <c r="E23" s="18"/>
      <c r="F23" s="18"/>
      <c r="G23" s="146">
        <v>48000</v>
      </c>
      <c r="H23" s="18">
        <v>0</v>
      </c>
      <c r="I23" s="146">
        <f t="shared" si="1"/>
        <v>48000</v>
      </c>
      <c r="J23" s="66">
        <f t="shared" si="2"/>
        <v>48000</v>
      </c>
      <c r="K23" s="171" t="s">
        <v>882</v>
      </c>
    </row>
    <row r="24" spans="3:11" s="70" customFormat="1" ht="13.8" x14ac:dyDescent="0.3">
      <c r="C24" s="144" t="s">
        <v>858</v>
      </c>
      <c r="D24" s="145" t="s">
        <v>879</v>
      </c>
      <c r="E24" s="18"/>
      <c r="F24" s="18"/>
      <c r="G24" s="146">
        <v>84400</v>
      </c>
      <c r="H24" s="18">
        <v>0</v>
      </c>
      <c r="I24" s="146">
        <f t="shared" si="1"/>
        <v>84400</v>
      </c>
      <c r="J24" s="66">
        <f t="shared" si="2"/>
        <v>84400</v>
      </c>
      <c r="K24" s="171" t="s">
        <v>882</v>
      </c>
    </row>
    <row r="25" spans="3:11" s="70" customFormat="1" ht="13.8" x14ac:dyDescent="0.3">
      <c r="C25" s="144" t="s">
        <v>859</v>
      </c>
      <c r="D25" s="145" t="s">
        <v>880</v>
      </c>
      <c r="E25" s="18"/>
      <c r="F25" s="18"/>
      <c r="G25" s="146">
        <v>44000</v>
      </c>
      <c r="H25" s="18">
        <v>0</v>
      </c>
      <c r="I25" s="150">
        <f t="shared" si="1"/>
        <v>44000</v>
      </c>
      <c r="J25" s="66">
        <f t="shared" si="2"/>
        <v>44000</v>
      </c>
      <c r="K25" s="171" t="s">
        <v>882</v>
      </c>
    </row>
    <row r="26" spans="3:11" s="147" customFormat="1" ht="13.8" x14ac:dyDescent="0.3">
      <c r="C26" s="152" t="s">
        <v>884</v>
      </c>
      <c r="D26" s="149" t="s">
        <v>885</v>
      </c>
      <c r="E26" s="150"/>
      <c r="F26" s="150"/>
      <c r="G26" s="150">
        <v>500000</v>
      </c>
      <c r="H26" s="150">
        <v>0</v>
      </c>
      <c r="I26" s="150">
        <f t="shared" si="1"/>
        <v>500000</v>
      </c>
      <c r="J26" s="66">
        <f t="shared" si="2"/>
        <v>500000</v>
      </c>
      <c r="K26" s="171" t="s">
        <v>886</v>
      </c>
    </row>
    <row r="27" spans="3:11" ht="13.8" x14ac:dyDescent="0.3">
      <c r="C27" s="78" t="s">
        <v>669</v>
      </c>
      <c r="D27" s="17" t="s">
        <v>670</v>
      </c>
      <c r="E27" s="18">
        <v>0</v>
      </c>
      <c r="F27" s="18">
        <v>0</v>
      </c>
      <c r="G27" s="18">
        <v>3997960</v>
      </c>
      <c r="H27" s="18">
        <v>0</v>
      </c>
      <c r="I27" s="18">
        <f t="shared" si="0"/>
        <v>3997960</v>
      </c>
      <c r="J27" s="66">
        <f>I27</f>
        <v>3997960</v>
      </c>
      <c r="K27" s="171" t="s">
        <v>887</v>
      </c>
    </row>
    <row r="28" spans="3:11" ht="13.8" hidden="1" x14ac:dyDescent="0.3">
      <c r="C28" s="79" t="s">
        <v>95</v>
      </c>
      <c r="D28" s="17" t="s">
        <v>96</v>
      </c>
      <c r="E28" s="18">
        <v>2605666</v>
      </c>
      <c r="F28" s="18">
        <v>2560183.62</v>
      </c>
      <c r="G28" s="18">
        <v>0</v>
      </c>
      <c r="H28" s="18">
        <v>0</v>
      </c>
      <c r="I28" s="18">
        <f t="shared" si="0"/>
        <v>0</v>
      </c>
      <c r="J28" s="66"/>
      <c r="K28" s="171"/>
    </row>
    <row r="29" spans="3:11" ht="13.8" hidden="1" x14ac:dyDescent="0.3">
      <c r="C29" s="78" t="s">
        <v>97</v>
      </c>
      <c r="D29" s="17" t="s">
        <v>98</v>
      </c>
      <c r="E29" s="18">
        <v>27000000</v>
      </c>
      <c r="F29" s="18">
        <v>24603941</v>
      </c>
      <c r="G29" s="18">
        <v>0</v>
      </c>
      <c r="H29" s="18">
        <v>0</v>
      </c>
      <c r="I29" s="18">
        <f t="shared" si="0"/>
        <v>0</v>
      </c>
      <c r="J29" s="66"/>
      <c r="K29" s="171"/>
    </row>
    <row r="30" spans="3:11" ht="13.8" hidden="1" x14ac:dyDescent="0.3">
      <c r="C30" s="78" t="s">
        <v>99</v>
      </c>
      <c r="D30" s="87" t="s">
        <v>100</v>
      </c>
      <c r="E30" s="18">
        <v>3215833</v>
      </c>
      <c r="F30" s="18">
        <v>3207723.63</v>
      </c>
      <c r="G30" s="18">
        <v>0</v>
      </c>
      <c r="H30" s="18">
        <v>0</v>
      </c>
      <c r="I30" s="18">
        <f t="shared" si="0"/>
        <v>0</v>
      </c>
      <c r="J30" s="66"/>
      <c r="K30" s="171"/>
    </row>
    <row r="31" spans="3:11" ht="27" hidden="1" x14ac:dyDescent="0.3">
      <c r="C31" s="78" t="s">
        <v>101</v>
      </c>
      <c r="D31" s="87" t="s">
        <v>102</v>
      </c>
      <c r="E31" s="18">
        <v>495000</v>
      </c>
      <c r="F31" s="18">
        <v>494999.57</v>
      </c>
      <c r="G31" s="18">
        <v>0</v>
      </c>
      <c r="H31" s="18">
        <v>0</v>
      </c>
      <c r="I31" s="18">
        <f t="shared" si="0"/>
        <v>0</v>
      </c>
      <c r="J31" s="66"/>
      <c r="K31" s="171"/>
    </row>
    <row r="32" spans="3:11" ht="13.8" hidden="1" x14ac:dyDescent="0.3">
      <c r="C32" s="78" t="s">
        <v>103</v>
      </c>
      <c r="D32" s="87" t="s">
        <v>104</v>
      </c>
      <c r="E32" s="18">
        <v>2543000</v>
      </c>
      <c r="F32" s="18">
        <v>2539064</v>
      </c>
      <c r="G32" s="18">
        <v>0</v>
      </c>
      <c r="H32" s="18">
        <v>0</v>
      </c>
      <c r="I32" s="18">
        <f t="shared" si="0"/>
        <v>0</v>
      </c>
      <c r="J32" s="66"/>
      <c r="K32" s="171"/>
    </row>
    <row r="33" spans="3:11" ht="13.8" hidden="1" x14ac:dyDescent="0.3">
      <c r="C33" s="78" t="s">
        <v>105</v>
      </c>
      <c r="D33" s="87" t="s">
        <v>106</v>
      </c>
      <c r="E33" s="18">
        <v>1000000</v>
      </c>
      <c r="F33" s="18">
        <v>995935.52</v>
      </c>
      <c r="G33" s="18">
        <v>0</v>
      </c>
      <c r="H33" s="18">
        <v>0</v>
      </c>
      <c r="I33" s="18">
        <f t="shared" si="0"/>
        <v>0</v>
      </c>
      <c r="J33" s="66"/>
      <c r="K33" s="171"/>
    </row>
    <row r="34" spans="3:11" ht="13.8" hidden="1" x14ac:dyDescent="0.3">
      <c r="C34" s="78" t="s">
        <v>107</v>
      </c>
      <c r="D34" s="87" t="s">
        <v>108</v>
      </c>
      <c r="E34" s="18">
        <v>490000</v>
      </c>
      <c r="F34" s="18">
        <v>639999.68000000005</v>
      </c>
      <c r="G34" s="18">
        <v>0</v>
      </c>
      <c r="H34" s="18">
        <v>0</v>
      </c>
      <c r="I34" s="18">
        <f t="shared" si="0"/>
        <v>0</v>
      </c>
      <c r="J34" s="66"/>
      <c r="K34" s="171"/>
    </row>
    <row r="35" spans="3:11" ht="13.8" hidden="1" x14ac:dyDescent="0.3">
      <c r="C35" s="78" t="s">
        <v>109</v>
      </c>
      <c r="D35" s="87" t="s">
        <v>110</v>
      </c>
      <c r="E35" s="18">
        <v>2416208</v>
      </c>
      <c r="F35" s="18">
        <v>2275316.46</v>
      </c>
      <c r="G35" s="18">
        <v>0</v>
      </c>
      <c r="H35" s="18">
        <v>0</v>
      </c>
      <c r="I35" s="18">
        <f t="shared" si="0"/>
        <v>0</v>
      </c>
      <c r="J35" s="66"/>
      <c r="K35" s="171"/>
    </row>
    <row r="36" spans="3:11" ht="27" hidden="1" x14ac:dyDescent="0.3">
      <c r="C36" s="78" t="s">
        <v>111</v>
      </c>
      <c r="D36" s="87" t="s">
        <v>112</v>
      </c>
      <c r="E36" s="18">
        <v>484073</v>
      </c>
      <c r="F36" s="18">
        <v>484073</v>
      </c>
      <c r="G36" s="18">
        <v>0</v>
      </c>
      <c r="H36" s="18">
        <v>0</v>
      </c>
      <c r="I36" s="18">
        <f t="shared" si="0"/>
        <v>0</v>
      </c>
      <c r="J36" s="66"/>
      <c r="K36" s="171"/>
    </row>
    <row r="37" spans="3:11" ht="13.8" hidden="1" x14ac:dyDescent="0.3">
      <c r="C37" s="78" t="s">
        <v>113</v>
      </c>
      <c r="D37" s="87" t="s">
        <v>114</v>
      </c>
      <c r="E37" s="18">
        <v>146115</v>
      </c>
      <c r="F37" s="18">
        <v>146114.93</v>
      </c>
      <c r="G37" s="18">
        <v>0</v>
      </c>
      <c r="H37" s="18">
        <v>0</v>
      </c>
      <c r="I37" s="18">
        <f t="shared" si="0"/>
        <v>0</v>
      </c>
      <c r="J37" s="66"/>
      <c r="K37" s="171"/>
    </row>
    <row r="38" spans="3:11" ht="13.8" hidden="1" x14ac:dyDescent="0.3">
      <c r="C38" s="78" t="s">
        <v>115</v>
      </c>
      <c r="D38" s="87" t="s">
        <v>116</v>
      </c>
      <c r="E38" s="18">
        <v>334990</v>
      </c>
      <c r="F38" s="18">
        <v>334990</v>
      </c>
      <c r="G38" s="18">
        <v>0</v>
      </c>
      <c r="H38" s="18">
        <v>0</v>
      </c>
      <c r="I38" s="18">
        <f t="shared" si="0"/>
        <v>0</v>
      </c>
      <c r="J38" s="66"/>
      <c r="K38" s="171"/>
    </row>
    <row r="39" spans="3:11" ht="13.8" hidden="1" x14ac:dyDescent="0.3">
      <c r="C39" s="78" t="s">
        <v>117</v>
      </c>
      <c r="D39" s="87" t="s">
        <v>118</v>
      </c>
      <c r="E39" s="18">
        <v>59483</v>
      </c>
      <c r="F39" s="18">
        <v>59482.7</v>
      </c>
      <c r="G39" s="18">
        <v>0</v>
      </c>
      <c r="H39" s="18">
        <v>0</v>
      </c>
      <c r="I39" s="18">
        <f t="shared" si="0"/>
        <v>0</v>
      </c>
      <c r="J39" s="66"/>
      <c r="K39" s="171"/>
    </row>
    <row r="40" spans="3:11" ht="13.8" hidden="1" x14ac:dyDescent="0.3">
      <c r="C40" s="78" t="s">
        <v>119</v>
      </c>
      <c r="D40" s="87" t="s">
        <v>120</v>
      </c>
      <c r="E40" s="18">
        <v>32890</v>
      </c>
      <c r="F40" s="18">
        <v>32890</v>
      </c>
      <c r="G40" s="18">
        <v>0</v>
      </c>
      <c r="H40" s="18">
        <v>0</v>
      </c>
      <c r="I40" s="18">
        <f t="shared" si="0"/>
        <v>0</v>
      </c>
      <c r="J40" s="66"/>
      <c r="K40" s="171"/>
    </row>
    <row r="41" spans="3:11" ht="13.8" hidden="1" x14ac:dyDescent="0.3">
      <c r="C41" s="78" t="s">
        <v>121</v>
      </c>
      <c r="D41" s="87" t="s">
        <v>122</v>
      </c>
      <c r="E41" s="18">
        <v>38547</v>
      </c>
      <c r="F41" s="18">
        <v>38547.410000000003</v>
      </c>
      <c r="G41" s="18">
        <v>0</v>
      </c>
      <c r="H41" s="18">
        <v>0</v>
      </c>
      <c r="I41" s="18">
        <f t="shared" si="0"/>
        <v>0</v>
      </c>
      <c r="J41" s="66"/>
      <c r="K41" s="171"/>
    </row>
    <row r="42" spans="3:11" ht="13.8" hidden="1" x14ac:dyDescent="0.3">
      <c r="C42" s="78" t="s">
        <v>123</v>
      </c>
      <c r="D42" s="87" t="s">
        <v>124</v>
      </c>
      <c r="E42" s="18">
        <v>128617</v>
      </c>
      <c r="F42" s="18">
        <v>128616.94</v>
      </c>
      <c r="G42" s="18">
        <v>0</v>
      </c>
      <c r="H42" s="18">
        <v>0</v>
      </c>
      <c r="I42" s="18">
        <f t="shared" si="0"/>
        <v>0</v>
      </c>
      <c r="J42" s="66"/>
      <c r="K42" s="171"/>
    </row>
    <row r="43" spans="3:11" ht="13.8" hidden="1" x14ac:dyDescent="0.3">
      <c r="C43" s="78" t="s">
        <v>125</v>
      </c>
      <c r="D43" s="87" t="s">
        <v>126</v>
      </c>
      <c r="E43" s="18">
        <v>226958</v>
      </c>
      <c r="F43" s="18">
        <v>226957.74</v>
      </c>
      <c r="G43" s="18">
        <v>0</v>
      </c>
      <c r="H43" s="18">
        <v>0</v>
      </c>
      <c r="I43" s="18">
        <f t="shared" si="0"/>
        <v>0</v>
      </c>
      <c r="J43" s="66"/>
      <c r="K43" s="171"/>
    </row>
    <row r="44" spans="3:11" ht="13.8" hidden="1" x14ac:dyDescent="0.3">
      <c r="C44" s="78" t="s">
        <v>127</v>
      </c>
      <c r="D44" s="87" t="s">
        <v>128</v>
      </c>
      <c r="E44" s="18">
        <v>379500</v>
      </c>
      <c r="F44" s="18">
        <v>379500.02</v>
      </c>
      <c r="G44" s="18">
        <v>0</v>
      </c>
      <c r="H44" s="18">
        <v>0</v>
      </c>
      <c r="I44" s="18">
        <f t="shared" si="0"/>
        <v>0</v>
      </c>
      <c r="J44" s="66"/>
      <c r="K44" s="171"/>
    </row>
    <row r="45" spans="3:11" ht="13.8" hidden="1" x14ac:dyDescent="0.3">
      <c r="C45" s="78" t="s">
        <v>129</v>
      </c>
      <c r="D45" s="87" t="s">
        <v>130</v>
      </c>
      <c r="E45" s="18">
        <v>69152</v>
      </c>
      <c r="F45" s="18">
        <v>69151.55</v>
      </c>
      <c r="G45" s="18">
        <v>0</v>
      </c>
      <c r="H45" s="18">
        <v>0</v>
      </c>
      <c r="I45" s="18">
        <f t="shared" si="0"/>
        <v>0</v>
      </c>
      <c r="J45" s="66"/>
      <c r="K45" s="171"/>
    </row>
    <row r="46" spans="3:11" ht="13.8" hidden="1" x14ac:dyDescent="0.3">
      <c r="C46" s="78" t="s">
        <v>131</v>
      </c>
      <c r="D46" s="87" t="s">
        <v>132</v>
      </c>
      <c r="E46" s="18">
        <v>298028</v>
      </c>
      <c r="F46" s="18">
        <v>298028.2</v>
      </c>
      <c r="G46" s="18">
        <v>0</v>
      </c>
      <c r="H46" s="18">
        <v>0</v>
      </c>
      <c r="I46" s="18">
        <f t="shared" si="0"/>
        <v>0</v>
      </c>
      <c r="J46" s="66"/>
      <c r="K46" s="171"/>
    </row>
    <row r="47" spans="3:11" ht="13.8" hidden="1" x14ac:dyDescent="0.3">
      <c r="C47" s="78" t="s">
        <v>133</v>
      </c>
      <c r="D47" s="87" t="s">
        <v>134</v>
      </c>
      <c r="E47" s="18">
        <v>82000</v>
      </c>
      <c r="F47" s="18">
        <v>82000</v>
      </c>
      <c r="G47" s="18">
        <v>0</v>
      </c>
      <c r="H47" s="18">
        <v>0</v>
      </c>
      <c r="I47" s="18">
        <f t="shared" si="0"/>
        <v>0</v>
      </c>
      <c r="J47" s="66"/>
      <c r="K47" s="171"/>
    </row>
    <row r="48" spans="3:11" ht="13.8" hidden="1" x14ac:dyDescent="0.3">
      <c r="C48" s="78" t="s">
        <v>135</v>
      </c>
      <c r="D48" s="87" t="s">
        <v>136</v>
      </c>
      <c r="E48" s="18">
        <v>147312</v>
      </c>
      <c r="F48" s="18">
        <v>147312.26999999999</v>
      </c>
      <c r="G48" s="18">
        <v>0</v>
      </c>
      <c r="H48" s="18">
        <v>0</v>
      </c>
      <c r="I48" s="18">
        <f t="shared" si="0"/>
        <v>0</v>
      </c>
      <c r="J48" s="66"/>
      <c r="K48" s="171"/>
    </row>
    <row r="49" spans="3:14" ht="13.8" hidden="1" x14ac:dyDescent="0.3">
      <c r="C49" s="78" t="s">
        <v>137</v>
      </c>
      <c r="D49" s="87" t="s">
        <v>138</v>
      </c>
      <c r="E49" s="18">
        <v>300000</v>
      </c>
      <c r="F49" s="18">
        <v>300220.78999999998</v>
      </c>
      <c r="G49" s="18">
        <v>0</v>
      </c>
      <c r="H49" s="18">
        <v>0</v>
      </c>
      <c r="I49" s="18">
        <f t="shared" si="0"/>
        <v>0</v>
      </c>
      <c r="J49" s="66"/>
      <c r="K49" s="171"/>
    </row>
    <row r="50" spans="3:14" ht="13.8" hidden="1" x14ac:dyDescent="0.3">
      <c r="C50" s="78" t="s">
        <v>139</v>
      </c>
      <c r="D50" s="87" t="s">
        <v>140</v>
      </c>
      <c r="E50" s="18">
        <v>18657</v>
      </c>
      <c r="F50" s="18">
        <v>18657.259999999998</v>
      </c>
      <c r="G50" s="18">
        <v>0</v>
      </c>
      <c r="H50" s="18">
        <v>0</v>
      </c>
      <c r="I50" s="18">
        <f t="shared" si="0"/>
        <v>0</v>
      </c>
      <c r="J50" s="66"/>
      <c r="K50" s="171"/>
    </row>
    <row r="51" spans="3:14" ht="13.8" hidden="1" x14ac:dyDescent="0.3">
      <c r="C51" s="78" t="s">
        <v>141</v>
      </c>
      <c r="D51" s="87" t="s">
        <v>142</v>
      </c>
      <c r="E51" s="18">
        <v>113855</v>
      </c>
      <c r="F51" s="18">
        <v>113854.89</v>
      </c>
      <c r="G51" s="18">
        <v>0</v>
      </c>
      <c r="H51" s="18">
        <v>0</v>
      </c>
      <c r="I51" s="18">
        <f t="shared" si="0"/>
        <v>0</v>
      </c>
      <c r="J51" s="66"/>
      <c r="K51" s="171"/>
    </row>
    <row r="52" spans="3:14" ht="13.8" hidden="1" x14ac:dyDescent="0.3">
      <c r="C52" s="78" t="s">
        <v>143</v>
      </c>
      <c r="D52" s="87" t="s">
        <v>144</v>
      </c>
      <c r="E52" s="18">
        <v>47310</v>
      </c>
      <c r="F52" s="18">
        <v>47310</v>
      </c>
      <c r="G52" s="18">
        <v>0</v>
      </c>
      <c r="H52" s="18">
        <v>0</v>
      </c>
      <c r="I52" s="18">
        <f t="shared" si="0"/>
        <v>0</v>
      </c>
      <c r="J52" s="66"/>
      <c r="K52" s="171"/>
    </row>
    <row r="53" spans="3:14" ht="13.8" hidden="1" x14ac:dyDescent="0.3">
      <c r="C53" s="78" t="s">
        <v>145</v>
      </c>
      <c r="D53" s="87" t="s">
        <v>146</v>
      </c>
      <c r="E53" s="18">
        <v>195834</v>
      </c>
      <c r="F53" s="18">
        <v>195834.18</v>
      </c>
      <c r="G53" s="18">
        <v>0</v>
      </c>
      <c r="H53" s="18">
        <v>0</v>
      </c>
      <c r="I53" s="18">
        <f t="shared" si="0"/>
        <v>0</v>
      </c>
      <c r="J53" s="66"/>
      <c r="K53" s="171"/>
    </row>
    <row r="54" spans="3:14" ht="13.8" hidden="1" x14ac:dyDescent="0.3">
      <c r="C54" s="78" t="s">
        <v>147</v>
      </c>
      <c r="D54" s="87" t="s">
        <v>148</v>
      </c>
      <c r="E54" s="18">
        <v>70000</v>
      </c>
      <c r="F54" s="18">
        <v>70000</v>
      </c>
      <c r="G54" s="18">
        <v>0</v>
      </c>
      <c r="H54" s="18">
        <v>0</v>
      </c>
      <c r="I54" s="18">
        <f t="shared" si="0"/>
        <v>0</v>
      </c>
      <c r="J54" s="66"/>
      <c r="K54" s="171"/>
    </row>
    <row r="55" spans="3:14" ht="13.8" hidden="1" x14ac:dyDescent="0.3">
      <c r="C55" s="78" t="s">
        <v>149</v>
      </c>
      <c r="D55" s="87" t="s">
        <v>150</v>
      </c>
      <c r="E55" s="18">
        <v>192165</v>
      </c>
      <c r="F55" s="18">
        <v>176112.36</v>
      </c>
      <c r="G55" s="18">
        <v>0</v>
      </c>
      <c r="H55" s="18">
        <v>0</v>
      </c>
      <c r="I55" s="18">
        <f t="shared" si="0"/>
        <v>0</v>
      </c>
      <c r="J55" s="66"/>
      <c r="K55" s="171"/>
    </row>
    <row r="56" spans="3:14" ht="13.8" hidden="1" x14ac:dyDescent="0.3">
      <c r="C56" s="78" t="s">
        <v>151</v>
      </c>
      <c r="D56" s="87" t="s">
        <v>152</v>
      </c>
      <c r="E56" s="18">
        <v>360000</v>
      </c>
      <c r="F56" s="18">
        <v>360137.78</v>
      </c>
      <c r="G56" s="18">
        <v>0</v>
      </c>
      <c r="H56" s="18">
        <v>0</v>
      </c>
      <c r="I56" s="18">
        <f t="shared" si="0"/>
        <v>0</v>
      </c>
      <c r="J56" s="66"/>
      <c r="K56" s="171"/>
    </row>
    <row r="57" spans="3:14" ht="13.8" hidden="1" x14ac:dyDescent="0.3">
      <c r="C57" s="78" t="s">
        <v>153</v>
      </c>
      <c r="D57" s="87" t="s">
        <v>154</v>
      </c>
      <c r="E57" s="18">
        <v>84638</v>
      </c>
      <c r="F57" s="18">
        <v>84638.14</v>
      </c>
      <c r="G57" s="18">
        <v>0</v>
      </c>
      <c r="H57" s="18">
        <v>0</v>
      </c>
      <c r="I57" s="18">
        <f t="shared" si="0"/>
        <v>0</v>
      </c>
      <c r="J57" s="66"/>
      <c r="K57" s="171"/>
    </row>
    <row r="58" spans="3:14" ht="13.8" hidden="1" x14ac:dyDescent="0.3">
      <c r="C58" s="78" t="s">
        <v>155</v>
      </c>
      <c r="D58" s="87" t="s">
        <v>156</v>
      </c>
      <c r="E58" s="18">
        <v>320000</v>
      </c>
      <c r="F58" s="18">
        <v>326859.90000000002</v>
      </c>
      <c r="G58" s="18">
        <v>0</v>
      </c>
      <c r="H58" s="18">
        <v>0</v>
      </c>
      <c r="I58" s="18">
        <f t="shared" si="0"/>
        <v>0</v>
      </c>
      <c r="J58" s="66"/>
      <c r="K58" s="171"/>
    </row>
    <row r="59" spans="3:14" ht="27" x14ac:dyDescent="0.3">
      <c r="C59" s="78" t="s">
        <v>671</v>
      </c>
      <c r="D59" s="87" t="s">
        <v>672</v>
      </c>
      <c r="E59" s="18">
        <v>0</v>
      </c>
      <c r="F59" s="18">
        <v>0</v>
      </c>
      <c r="G59" s="18">
        <v>514600</v>
      </c>
      <c r="H59" s="18">
        <v>0</v>
      </c>
      <c r="I59" s="18">
        <f t="shared" si="0"/>
        <v>514600</v>
      </c>
      <c r="J59" s="66">
        <f>I59</f>
        <v>514600</v>
      </c>
      <c r="K59" s="171" t="s">
        <v>888</v>
      </c>
    </row>
    <row r="60" spans="3:14" ht="13.8" hidden="1" x14ac:dyDescent="0.3">
      <c r="C60" s="78" t="s">
        <v>157</v>
      </c>
      <c r="D60" s="87" t="s">
        <v>158</v>
      </c>
      <c r="E60" s="18">
        <v>103885</v>
      </c>
      <c r="F60" s="18">
        <v>103885.35</v>
      </c>
      <c r="G60" s="18">
        <v>0</v>
      </c>
      <c r="H60" s="18">
        <v>0</v>
      </c>
      <c r="I60" s="18">
        <f t="shared" si="0"/>
        <v>0</v>
      </c>
      <c r="J60" s="66"/>
      <c r="K60" s="171"/>
    </row>
    <row r="61" spans="3:14" s="42" customFormat="1" ht="13.8" hidden="1" x14ac:dyDescent="0.3">
      <c r="C61" s="78" t="s">
        <v>159</v>
      </c>
      <c r="D61" s="87" t="s">
        <v>160</v>
      </c>
      <c r="E61" s="18">
        <v>1730000</v>
      </c>
      <c r="F61" s="18">
        <v>1512375.17</v>
      </c>
      <c r="G61" s="18">
        <v>0</v>
      </c>
      <c r="H61" s="18">
        <v>0</v>
      </c>
      <c r="I61" s="18">
        <f t="shared" si="0"/>
        <v>0</v>
      </c>
      <c r="J61" s="172"/>
      <c r="K61" s="171"/>
    </row>
    <row r="62" spans="3:14" s="42" customFormat="1" ht="13.8" hidden="1" x14ac:dyDescent="0.3">
      <c r="C62" s="79" t="s">
        <v>161</v>
      </c>
      <c r="D62" s="87" t="s">
        <v>162</v>
      </c>
      <c r="E62" s="18">
        <v>1141000</v>
      </c>
      <c r="F62" s="18">
        <v>1146664.68</v>
      </c>
      <c r="G62" s="18">
        <v>0</v>
      </c>
      <c r="H62" s="18">
        <v>0</v>
      </c>
      <c r="I62" s="18">
        <f t="shared" si="0"/>
        <v>0</v>
      </c>
      <c r="J62" s="172"/>
      <c r="K62" s="171"/>
    </row>
    <row r="63" spans="3:14" s="42" customFormat="1" ht="27" hidden="1" x14ac:dyDescent="0.3">
      <c r="C63" s="79" t="s">
        <v>163</v>
      </c>
      <c r="D63" s="87" t="s">
        <v>164</v>
      </c>
      <c r="E63" s="18">
        <v>1275000</v>
      </c>
      <c r="F63" s="18">
        <v>1274502.46</v>
      </c>
      <c r="G63" s="18">
        <v>0</v>
      </c>
      <c r="H63" s="18">
        <v>0</v>
      </c>
      <c r="I63" s="18">
        <f t="shared" si="0"/>
        <v>0</v>
      </c>
      <c r="J63" s="172"/>
      <c r="K63" s="171"/>
    </row>
    <row r="64" spans="3:14" ht="13.8" hidden="1" x14ac:dyDescent="0.3">
      <c r="C64" s="78" t="s">
        <v>165</v>
      </c>
      <c r="D64" s="87" t="s">
        <v>166</v>
      </c>
      <c r="E64" s="18"/>
      <c r="F64" s="18"/>
      <c r="G64" s="18"/>
      <c r="H64" s="18"/>
      <c r="I64" s="18"/>
      <c r="J64" s="172"/>
      <c r="K64" s="171"/>
      <c r="L64" s="74"/>
      <c r="M64" s="74"/>
      <c r="N64" s="74"/>
    </row>
    <row r="65" spans="3:14" ht="27" hidden="1" x14ac:dyDescent="0.3">
      <c r="C65" s="78" t="s">
        <v>167</v>
      </c>
      <c r="D65" s="87" t="s">
        <v>168</v>
      </c>
      <c r="E65" s="18">
        <v>434438</v>
      </c>
      <c r="F65" s="18">
        <v>434438.04</v>
      </c>
      <c r="G65" s="18">
        <v>0</v>
      </c>
      <c r="H65" s="18">
        <v>0</v>
      </c>
      <c r="I65" s="18">
        <f t="shared" ref="I65:I102" si="3">SUM(G65-H65)</f>
        <v>0</v>
      </c>
      <c r="J65" s="172"/>
      <c r="K65" s="171"/>
      <c r="L65" s="74"/>
      <c r="M65" s="74"/>
      <c r="N65" s="74"/>
    </row>
    <row r="66" spans="3:14" ht="27" hidden="1" x14ac:dyDescent="0.3">
      <c r="C66" s="78" t="s">
        <v>169</v>
      </c>
      <c r="D66" s="87" t="s">
        <v>170</v>
      </c>
      <c r="E66" s="18">
        <v>51050</v>
      </c>
      <c r="F66" s="18">
        <v>51049.82</v>
      </c>
      <c r="G66" s="18">
        <v>0</v>
      </c>
      <c r="H66" s="18">
        <v>0</v>
      </c>
      <c r="I66" s="18">
        <f t="shared" si="3"/>
        <v>0</v>
      </c>
      <c r="J66" s="172"/>
      <c r="K66" s="171"/>
      <c r="L66" s="74"/>
      <c r="M66" s="74"/>
      <c r="N66" s="74"/>
    </row>
    <row r="67" spans="3:14" ht="13.8" hidden="1" x14ac:dyDescent="0.3">
      <c r="C67" s="78" t="s">
        <v>171</v>
      </c>
      <c r="D67" s="87" t="s">
        <v>172</v>
      </c>
      <c r="E67" s="18">
        <v>39444</v>
      </c>
      <c r="F67" s="18">
        <v>39050</v>
      </c>
      <c r="G67" s="18">
        <v>0</v>
      </c>
      <c r="H67" s="18">
        <v>0</v>
      </c>
      <c r="I67" s="18">
        <f t="shared" si="3"/>
        <v>0</v>
      </c>
      <c r="J67" s="172"/>
      <c r="K67" s="171"/>
      <c r="L67" s="74"/>
      <c r="M67" s="74"/>
      <c r="N67" s="74"/>
    </row>
    <row r="68" spans="3:14" ht="27" hidden="1" x14ac:dyDescent="0.3">
      <c r="C68" s="78" t="s">
        <v>173</v>
      </c>
      <c r="D68" s="87" t="s">
        <v>174</v>
      </c>
      <c r="E68" s="18">
        <v>268092</v>
      </c>
      <c r="F68" s="18">
        <v>266553.63</v>
      </c>
      <c r="G68" s="18">
        <v>0</v>
      </c>
      <c r="H68" s="18">
        <v>0</v>
      </c>
      <c r="I68" s="18">
        <f t="shared" si="3"/>
        <v>0</v>
      </c>
      <c r="J68" s="172"/>
      <c r="K68" s="171"/>
      <c r="L68" s="74"/>
      <c r="M68" s="74"/>
      <c r="N68" s="74"/>
    </row>
    <row r="69" spans="3:14" ht="27" hidden="1" x14ac:dyDescent="0.3">
      <c r="C69" s="78" t="s">
        <v>175</v>
      </c>
      <c r="D69" s="87" t="s">
        <v>176</v>
      </c>
      <c r="E69" s="18">
        <v>33018</v>
      </c>
      <c r="F69" s="18">
        <v>33018.1</v>
      </c>
      <c r="G69" s="18">
        <v>0</v>
      </c>
      <c r="H69" s="18">
        <v>0</v>
      </c>
      <c r="I69" s="18">
        <f t="shared" si="3"/>
        <v>0</v>
      </c>
      <c r="J69" s="172"/>
      <c r="K69" s="171"/>
      <c r="L69" s="74"/>
      <c r="M69" s="74"/>
      <c r="N69" s="74"/>
    </row>
    <row r="70" spans="3:14" ht="27" hidden="1" x14ac:dyDescent="0.3">
      <c r="C70" s="78" t="s">
        <v>177</v>
      </c>
      <c r="D70" s="87" t="s">
        <v>178</v>
      </c>
      <c r="E70" s="18">
        <v>1050</v>
      </c>
      <c r="F70" s="18">
        <v>1050</v>
      </c>
      <c r="G70" s="18">
        <v>0</v>
      </c>
      <c r="H70" s="18">
        <v>0</v>
      </c>
      <c r="I70" s="18">
        <f t="shared" si="3"/>
        <v>0</v>
      </c>
      <c r="J70" s="172"/>
      <c r="K70" s="171"/>
      <c r="L70" s="74"/>
      <c r="M70" s="74"/>
      <c r="N70" s="74"/>
    </row>
    <row r="71" spans="3:14" ht="27" hidden="1" x14ac:dyDescent="0.3">
      <c r="C71" s="78" t="s">
        <v>179</v>
      </c>
      <c r="D71" s="87" t="s">
        <v>180</v>
      </c>
      <c r="E71" s="18">
        <v>306000</v>
      </c>
      <c r="F71" s="18">
        <v>303744.42</v>
      </c>
      <c r="G71" s="18">
        <v>0</v>
      </c>
      <c r="H71" s="18">
        <v>0</v>
      </c>
      <c r="I71" s="18">
        <f t="shared" si="3"/>
        <v>0</v>
      </c>
      <c r="J71" s="172"/>
      <c r="K71" s="171"/>
      <c r="L71" s="74"/>
      <c r="M71" s="74"/>
      <c r="N71" s="74"/>
    </row>
    <row r="72" spans="3:14" ht="27" hidden="1" x14ac:dyDescent="0.3">
      <c r="C72" s="78" t="s">
        <v>181</v>
      </c>
      <c r="D72" s="87" t="s">
        <v>182</v>
      </c>
      <c r="E72" s="18">
        <v>215540</v>
      </c>
      <c r="F72" s="18">
        <v>215540.02</v>
      </c>
      <c r="G72" s="18">
        <v>0</v>
      </c>
      <c r="H72" s="18">
        <v>0</v>
      </c>
      <c r="I72" s="18">
        <f t="shared" si="3"/>
        <v>0</v>
      </c>
      <c r="J72" s="172"/>
      <c r="K72" s="171"/>
      <c r="L72" s="74"/>
      <c r="M72" s="74"/>
      <c r="N72" s="74"/>
    </row>
    <row r="73" spans="3:14" ht="27" hidden="1" x14ac:dyDescent="0.3">
      <c r="C73" s="78" t="s">
        <v>183</v>
      </c>
      <c r="D73" s="87" t="s">
        <v>184</v>
      </c>
      <c r="E73" s="18">
        <v>600000</v>
      </c>
      <c r="F73" s="18">
        <v>601056.03</v>
      </c>
      <c r="G73" s="18">
        <v>0</v>
      </c>
      <c r="H73" s="18">
        <v>0</v>
      </c>
      <c r="I73" s="18">
        <f t="shared" si="3"/>
        <v>0</v>
      </c>
      <c r="J73" s="172"/>
      <c r="K73" s="171"/>
      <c r="L73" s="74"/>
      <c r="M73" s="74"/>
      <c r="N73" s="74"/>
    </row>
    <row r="74" spans="3:14" ht="27" hidden="1" x14ac:dyDescent="0.3">
      <c r="C74" s="78" t="s">
        <v>185</v>
      </c>
      <c r="D74" s="87" t="s">
        <v>186</v>
      </c>
      <c r="E74" s="18">
        <v>280000</v>
      </c>
      <c r="F74" s="18">
        <v>279999.98</v>
      </c>
      <c r="G74" s="18">
        <v>0</v>
      </c>
      <c r="H74" s="18">
        <v>0</v>
      </c>
      <c r="I74" s="18">
        <f t="shared" si="3"/>
        <v>0</v>
      </c>
      <c r="J74" s="172"/>
      <c r="K74" s="171"/>
      <c r="L74" s="74"/>
      <c r="M74" s="74"/>
      <c r="N74" s="74"/>
    </row>
    <row r="75" spans="3:14" ht="27" hidden="1" x14ac:dyDescent="0.3">
      <c r="C75" s="78" t="s">
        <v>187</v>
      </c>
      <c r="D75" s="87" t="s">
        <v>188</v>
      </c>
      <c r="E75" s="18">
        <v>160000</v>
      </c>
      <c r="F75" s="18">
        <v>160000</v>
      </c>
      <c r="G75" s="18">
        <v>0</v>
      </c>
      <c r="H75" s="18">
        <v>0</v>
      </c>
      <c r="I75" s="18">
        <f t="shared" si="3"/>
        <v>0</v>
      </c>
      <c r="J75" s="172"/>
      <c r="K75" s="171"/>
      <c r="L75" s="74"/>
      <c r="M75" s="74"/>
      <c r="N75" s="74"/>
    </row>
    <row r="76" spans="3:14" ht="27" hidden="1" x14ac:dyDescent="0.3">
      <c r="C76" s="78" t="s">
        <v>189</v>
      </c>
      <c r="D76" s="87" t="s">
        <v>190</v>
      </c>
      <c r="E76" s="18">
        <v>0</v>
      </c>
      <c r="F76" s="18">
        <v>0</v>
      </c>
      <c r="G76" s="18">
        <v>0</v>
      </c>
      <c r="H76" s="18">
        <v>0</v>
      </c>
      <c r="I76" s="18">
        <f t="shared" si="3"/>
        <v>0</v>
      </c>
      <c r="J76" s="172"/>
      <c r="K76" s="171"/>
      <c r="L76" s="74"/>
      <c r="M76" s="74"/>
      <c r="N76" s="74"/>
    </row>
    <row r="77" spans="3:14" ht="27" hidden="1" x14ac:dyDescent="0.3">
      <c r="C77" s="78" t="s">
        <v>191</v>
      </c>
      <c r="D77" s="87" t="s">
        <v>192</v>
      </c>
      <c r="E77" s="18">
        <v>1106089</v>
      </c>
      <c r="F77" s="18">
        <v>1107927.3600000001</v>
      </c>
      <c r="G77" s="18">
        <v>0</v>
      </c>
      <c r="H77" s="18">
        <v>0</v>
      </c>
      <c r="I77" s="18">
        <f t="shared" si="3"/>
        <v>0</v>
      </c>
      <c r="J77" s="172"/>
      <c r="K77" s="171"/>
      <c r="L77" s="74"/>
      <c r="M77" s="74"/>
      <c r="N77" s="74"/>
    </row>
    <row r="78" spans="3:14" ht="13.8" hidden="1" x14ac:dyDescent="0.3">
      <c r="C78" s="78" t="s">
        <v>193</v>
      </c>
      <c r="D78" s="87" t="s">
        <v>194</v>
      </c>
      <c r="E78" s="18">
        <v>287354</v>
      </c>
      <c r="F78" s="18">
        <v>287354.71999999997</v>
      </c>
      <c r="G78" s="18">
        <v>0</v>
      </c>
      <c r="H78" s="18">
        <v>0</v>
      </c>
      <c r="I78" s="18">
        <f t="shared" si="3"/>
        <v>0</v>
      </c>
      <c r="J78" s="172"/>
      <c r="K78" s="171"/>
      <c r="L78" s="74"/>
      <c r="M78" s="74"/>
      <c r="N78" s="74"/>
    </row>
    <row r="79" spans="3:14" ht="27" x14ac:dyDescent="0.3">
      <c r="C79" s="78" t="s">
        <v>195</v>
      </c>
      <c r="D79" s="87" t="s">
        <v>196</v>
      </c>
      <c r="E79" s="18">
        <v>78203505</v>
      </c>
      <c r="F79" s="18">
        <v>81543821.230000004</v>
      </c>
      <c r="G79" s="18">
        <v>11151636</v>
      </c>
      <c r="H79" s="18">
        <v>5068988.0599999996</v>
      </c>
      <c r="I79" s="18">
        <f t="shared" si="3"/>
        <v>6082647.9400000004</v>
      </c>
      <c r="J79" s="172">
        <v>11151636</v>
      </c>
      <c r="K79" s="171" t="s">
        <v>882</v>
      </c>
      <c r="L79" s="74"/>
      <c r="M79" s="74"/>
      <c r="N79" s="74"/>
    </row>
    <row r="80" spans="3:14" ht="13.8" hidden="1" x14ac:dyDescent="0.3">
      <c r="C80" s="78" t="s">
        <v>197</v>
      </c>
      <c r="D80" s="87" t="s">
        <v>198</v>
      </c>
      <c r="E80" s="18">
        <v>-270000</v>
      </c>
      <c r="F80" s="18">
        <v>-270000</v>
      </c>
      <c r="G80" s="18">
        <v>0</v>
      </c>
      <c r="H80" s="18">
        <v>0</v>
      </c>
      <c r="I80" s="18">
        <f t="shared" si="3"/>
        <v>0</v>
      </c>
      <c r="J80" s="172">
        <f t="shared" ref="J80:J90" si="4">I80</f>
        <v>0</v>
      </c>
      <c r="K80" s="171"/>
      <c r="L80" s="74"/>
      <c r="M80" s="74"/>
      <c r="N80" s="74"/>
    </row>
    <row r="81" spans="3:14" ht="13.8" hidden="1" x14ac:dyDescent="0.3">
      <c r="C81" s="78" t="s">
        <v>199</v>
      </c>
      <c r="D81" s="87" t="s">
        <v>200</v>
      </c>
      <c r="E81" s="18">
        <v>-162000</v>
      </c>
      <c r="F81" s="18">
        <v>-162000</v>
      </c>
      <c r="G81" s="18">
        <v>0</v>
      </c>
      <c r="H81" s="18">
        <v>0</v>
      </c>
      <c r="I81" s="18">
        <f t="shared" si="3"/>
        <v>0</v>
      </c>
      <c r="J81" s="172">
        <f t="shared" si="4"/>
        <v>0</v>
      </c>
      <c r="K81" s="171"/>
      <c r="L81" s="74"/>
      <c r="M81" s="74"/>
      <c r="N81" s="74"/>
    </row>
    <row r="82" spans="3:14" ht="27" hidden="1" x14ac:dyDescent="0.3">
      <c r="C82" s="79" t="s">
        <v>201</v>
      </c>
      <c r="D82" s="87" t="s">
        <v>202</v>
      </c>
      <c r="E82" s="18">
        <v>2638536</v>
      </c>
      <c r="F82" s="18">
        <v>2600224.96</v>
      </c>
      <c r="G82" s="18">
        <v>0</v>
      </c>
      <c r="H82" s="18">
        <v>0</v>
      </c>
      <c r="I82" s="18">
        <f t="shared" si="3"/>
        <v>0</v>
      </c>
      <c r="J82" s="172">
        <f t="shared" si="4"/>
        <v>0</v>
      </c>
      <c r="K82" s="171"/>
      <c r="L82" s="74"/>
      <c r="M82" s="74"/>
      <c r="N82" s="74"/>
    </row>
    <row r="83" spans="3:14" ht="27" hidden="1" x14ac:dyDescent="0.3">
      <c r="C83" s="79" t="s">
        <v>203</v>
      </c>
      <c r="D83" s="87" t="s">
        <v>204</v>
      </c>
      <c r="E83" s="18">
        <v>2000000</v>
      </c>
      <c r="F83" s="18">
        <v>1999928.33</v>
      </c>
      <c r="G83" s="18">
        <v>0</v>
      </c>
      <c r="H83" s="18">
        <v>0</v>
      </c>
      <c r="I83" s="18">
        <f t="shared" si="3"/>
        <v>0</v>
      </c>
      <c r="J83" s="172">
        <f t="shared" si="4"/>
        <v>0</v>
      </c>
      <c r="K83" s="173"/>
      <c r="L83" s="74"/>
      <c r="M83" s="74"/>
      <c r="N83" s="74"/>
    </row>
    <row r="84" spans="3:14" ht="27" x14ac:dyDescent="0.3">
      <c r="C84" s="79" t="s">
        <v>205</v>
      </c>
      <c r="D84" s="87" t="s">
        <v>206</v>
      </c>
      <c r="E84" s="18">
        <v>2372937</v>
      </c>
      <c r="F84" s="18">
        <v>1697088.11</v>
      </c>
      <c r="G84" s="18">
        <v>1337</v>
      </c>
      <c r="H84" s="18">
        <v>0</v>
      </c>
      <c r="I84" s="18">
        <f t="shared" si="3"/>
        <v>1337</v>
      </c>
      <c r="J84" s="172">
        <f t="shared" si="4"/>
        <v>1337</v>
      </c>
      <c r="K84" s="171" t="s">
        <v>881</v>
      </c>
      <c r="L84" s="74"/>
      <c r="M84" s="74"/>
      <c r="N84" s="74"/>
    </row>
    <row r="85" spans="3:14" s="148" customFormat="1" ht="27" x14ac:dyDescent="0.3">
      <c r="C85" s="153" t="s">
        <v>889</v>
      </c>
      <c r="D85" s="155" t="s">
        <v>895</v>
      </c>
      <c r="E85" s="150"/>
      <c r="F85" s="150"/>
      <c r="G85" s="150">
        <v>95000</v>
      </c>
      <c r="H85" s="150">
        <v>0</v>
      </c>
      <c r="I85" s="150">
        <f t="shared" si="3"/>
        <v>95000</v>
      </c>
      <c r="J85" s="172">
        <f t="shared" si="4"/>
        <v>95000</v>
      </c>
      <c r="K85" s="171" t="s">
        <v>882</v>
      </c>
      <c r="L85" s="151"/>
      <c r="M85" s="151"/>
      <c r="N85" s="151"/>
    </row>
    <row r="86" spans="3:14" s="148" customFormat="1" ht="27" x14ac:dyDescent="0.3">
      <c r="C86" s="154" t="s">
        <v>890</v>
      </c>
      <c r="D86" s="155" t="s">
        <v>896</v>
      </c>
      <c r="E86" s="150"/>
      <c r="F86" s="150"/>
      <c r="G86" s="150">
        <v>100000</v>
      </c>
      <c r="H86" s="150">
        <v>0</v>
      </c>
      <c r="I86" s="150">
        <f t="shared" si="3"/>
        <v>100000</v>
      </c>
      <c r="J86" s="172">
        <f t="shared" si="4"/>
        <v>100000</v>
      </c>
      <c r="K86" s="171" t="s">
        <v>882</v>
      </c>
      <c r="L86" s="151"/>
      <c r="M86" s="151"/>
      <c r="N86" s="151"/>
    </row>
    <row r="87" spans="3:14" s="148" customFormat="1" ht="13.8" x14ac:dyDescent="0.3">
      <c r="C87" s="154" t="s">
        <v>891</v>
      </c>
      <c r="D87" s="155" t="s">
        <v>897</v>
      </c>
      <c r="E87" s="150"/>
      <c r="F87" s="150"/>
      <c r="G87" s="150">
        <v>79925</v>
      </c>
      <c r="H87" s="150">
        <v>9991</v>
      </c>
      <c r="I87" s="150">
        <f t="shared" si="3"/>
        <v>69934</v>
      </c>
      <c r="J87" s="172">
        <v>79925</v>
      </c>
      <c r="K87" s="171" t="s">
        <v>882</v>
      </c>
      <c r="L87" s="151"/>
      <c r="M87" s="151"/>
      <c r="N87" s="151"/>
    </row>
    <row r="88" spans="3:14" s="148" customFormat="1" ht="13.8" x14ac:dyDescent="0.3">
      <c r="C88" s="154" t="s">
        <v>892</v>
      </c>
      <c r="D88" s="155" t="s">
        <v>898</v>
      </c>
      <c r="E88" s="150"/>
      <c r="F88" s="150"/>
      <c r="G88" s="150">
        <v>16641</v>
      </c>
      <c r="H88" s="150">
        <v>0</v>
      </c>
      <c r="I88" s="150">
        <f t="shared" si="3"/>
        <v>16641</v>
      </c>
      <c r="J88" s="172">
        <f t="shared" si="4"/>
        <v>16641</v>
      </c>
      <c r="K88" s="171" t="s">
        <v>882</v>
      </c>
      <c r="L88" s="151"/>
      <c r="M88" s="151"/>
      <c r="N88" s="151"/>
    </row>
    <row r="89" spans="3:14" s="148" customFormat="1" ht="27" x14ac:dyDescent="0.3">
      <c r="C89" s="154" t="s">
        <v>893</v>
      </c>
      <c r="D89" s="155" t="s">
        <v>899</v>
      </c>
      <c r="E89" s="150"/>
      <c r="F89" s="150"/>
      <c r="G89" s="150">
        <v>149000</v>
      </c>
      <c r="H89" s="150">
        <v>0</v>
      </c>
      <c r="I89" s="150">
        <f t="shared" si="3"/>
        <v>149000</v>
      </c>
      <c r="J89" s="172">
        <f t="shared" si="4"/>
        <v>149000</v>
      </c>
      <c r="K89" s="171" t="s">
        <v>886</v>
      </c>
      <c r="L89" s="151"/>
      <c r="M89" s="151"/>
      <c r="N89" s="151"/>
    </row>
    <row r="90" spans="3:14" s="148" customFormat="1" ht="27" x14ac:dyDescent="0.3">
      <c r="C90" s="154" t="s">
        <v>894</v>
      </c>
      <c r="D90" s="155" t="s">
        <v>900</v>
      </c>
      <c r="E90" s="150"/>
      <c r="F90" s="150"/>
      <c r="G90" s="150">
        <v>214000</v>
      </c>
      <c r="H90" s="150">
        <v>0</v>
      </c>
      <c r="I90" s="150">
        <f t="shared" si="3"/>
        <v>214000</v>
      </c>
      <c r="J90" s="172">
        <f t="shared" si="4"/>
        <v>214000</v>
      </c>
      <c r="K90" s="171" t="s">
        <v>882</v>
      </c>
      <c r="L90" s="151"/>
      <c r="M90" s="151"/>
      <c r="N90" s="151"/>
    </row>
    <row r="91" spans="3:14" s="42" customFormat="1" ht="13.8" hidden="1" x14ac:dyDescent="0.3">
      <c r="C91" s="79" t="s">
        <v>673</v>
      </c>
      <c r="D91" s="87" t="s">
        <v>96</v>
      </c>
      <c r="E91" s="18">
        <v>618416</v>
      </c>
      <c r="F91" s="18">
        <v>618778.31999999995</v>
      </c>
      <c r="G91" s="18">
        <v>0</v>
      </c>
      <c r="H91" s="18">
        <v>0</v>
      </c>
      <c r="I91" s="18">
        <f t="shared" si="3"/>
        <v>0</v>
      </c>
      <c r="J91" s="172"/>
      <c r="K91" s="171"/>
      <c r="L91" s="74"/>
      <c r="M91" s="74"/>
      <c r="N91" s="74"/>
    </row>
    <row r="92" spans="3:14" s="42" customFormat="1" ht="13.8" hidden="1" x14ac:dyDescent="0.3">
      <c r="C92" s="78" t="s">
        <v>207</v>
      </c>
      <c r="D92" s="87" t="s">
        <v>208</v>
      </c>
      <c r="E92" s="18">
        <v>45000</v>
      </c>
      <c r="F92" s="18">
        <v>45000</v>
      </c>
      <c r="G92" s="18">
        <v>0</v>
      </c>
      <c r="H92" s="18">
        <v>0</v>
      </c>
      <c r="I92" s="18">
        <f t="shared" si="3"/>
        <v>0</v>
      </c>
      <c r="J92" s="172"/>
      <c r="K92" s="171"/>
      <c r="L92" s="74"/>
      <c r="M92" s="74"/>
      <c r="N92" s="74"/>
    </row>
    <row r="93" spans="3:14" s="42" customFormat="1" ht="13.8" hidden="1" x14ac:dyDescent="0.3">
      <c r="C93" s="79" t="s">
        <v>209</v>
      </c>
      <c r="D93" s="87" t="s">
        <v>210</v>
      </c>
      <c r="E93" s="18">
        <v>580826</v>
      </c>
      <c r="F93" s="18">
        <v>580826.06999999995</v>
      </c>
      <c r="G93" s="18">
        <v>0</v>
      </c>
      <c r="H93" s="18">
        <v>0</v>
      </c>
      <c r="I93" s="18">
        <f t="shared" si="3"/>
        <v>0</v>
      </c>
      <c r="J93" s="172"/>
      <c r="K93" s="171"/>
      <c r="L93" s="74"/>
      <c r="M93" s="74"/>
      <c r="N93" s="74"/>
    </row>
    <row r="94" spans="3:14" s="42" customFormat="1" ht="27" hidden="1" x14ac:dyDescent="0.3">
      <c r="C94" s="78" t="s">
        <v>211</v>
      </c>
      <c r="D94" s="87" t="s">
        <v>212</v>
      </c>
      <c r="E94" s="18">
        <v>0</v>
      </c>
      <c r="F94" s="18">
        <v>0</v>
      </c>
      <c r="G94" s="18">
        <v>0</v>
      </c>
      <c r="H94" s="18">
        <v>0</v>
      </c>
      <c r="I94" s="18">
        <f t="shared" si="3"/>
        <v>0</v>
      </c>
      <c r="J94" s="172"/>
      <c r="K94" s="171"/>
      <c r="L94" s="74"/>
      <c r="M94" s="74"/>
      <c r="N94" s="74"/>
    </row>
    <row r="95" spans="3:14" ht="13.8" hidden="1" x14ac:dyDescent="0.3">
      <c r="C95" s="78" t="s">
        <v>213</v>
      </c>
      <c r="D95" s="87" t="s">
        <v>214</v>
      </c>
      <c r="E95" s="18">
        <v>50000</v>
      </c>
      <c r="F95" s="18">
        <v>50000</v>
      </c>
      <c r="G95" s="18">
        <v>0</v>
      </c>
      <c r="H95" s="18">
        <v>0</v>
      </c>
      <c r="I95" s="18">
        <f t="shared" si="3"/>
        <v>0</v>
      </c>
      <c r="J95" s="172"/>
      <c r="K95" s="171"/>
      <c r="L95" s="74"/>
      <c r="M95" s="74"/>
      <c r="N95" s="74"/>
    </row>
    <row r="96" spans="3:14" s="42" customFormat="1" ht="13.8" hidden="1" x14ac:dyDescent="0.3">
      <c r="C96" s="78" t="s">
        <v>215</v>
      </c>
      <c r="D96" s="87" t="s">
        <v>216</v>
      </c>
      <c r="E96" s="18">
        <v>26000</v>
      </c>
      <c r="F96" s="18">
        <v>26000</v>
      </c>
      <c r="G96" s="18">
        <v>0</v>
      </c>
      <c r="H96" s="18">
        <v>0</v>
      </c>
      <c r="I96" s="18">
        <f t="shared" si="3"/>
        <v>0</v>
      </c>
      <c r="J96" s="172"/>
      <c r="K96" s="171"/>
      <c r="L96" s="74"/>
      <c r="M96" s="74"/>
      <c r="N96" s="74"/>
    </row>
    <row r="97" spans="3:14" s="42" customFormat="1" ht="27" hidden="1" x14ac:dyDescent="0.3">
      <c r="C97" s="78" t="s">
        <v>217</v>
      </c>
      <c r="D97" s="87" t="s">
        <v>218</v>
      </c>
      <c r="E97" s="18">
        <v>92069</v>
      </c>
      <c r="F97" s="18">
        <v>92069.2</v>
      </c>
      <c r="G97" s="18">
        <v>0</v>
      </c>
      <c r="H97" s="18">
        <v>0</v>
      </c>
      <c r="I97" s="18">
        <f t="shared" si="3"/>
        <v>0</v>
      </c>
      <c r="J97" s="172"/>
      <c r="K97" s="171"/>
      <c r="L97" s="74"/>
      <c r="M97" s="74"/>
      <c r="N97" s="74"/>
    </row>
    <row r="98" spans="3:14" s="42" customFormat="1" ht="27" hidden="1" x14ac:dyDescent="0.3">
      <c r="C98" s="78" t="s">
        <v>219</v>
      </c>
      <c r="D98" s="87" t="s">
        <v>220</v>
      </c>
      <c r="E98" s="18">
        <v>62000</v>
      </c>
      <c r="F98" s="18">
        <v>75577.48</v>
      </c>
      <c r="G98" s="18">
        <v>0</v>
      </c>
      <c r="H98" s="18">
        <v>0</v>
      </c>
      <c r="I98" s="18">
        <f t="shared" si="3"/>
        <v>0</v>
      </c>
      <c r="J98" s="172"/>
      <c r="K98" s="171"/>
      <c r="L98" s="74"/>
      <c r="M98" s="74"/>
      <c r="N98" s="74"/>
    </row>
    <row r="99" spans="3:14" s="42" customFormat="1" ht="27" hidden="1" x14ac:dyDescent="0.3">
      <c r="C99" s="78" t="s">
        <v>221</v>
      </c>
      <c r="D99" s="87" t="s">
        <v>222</v>
      </c>
      <c r="E99" s="18">
        <v>35831</v>
      </c>
      <c r="F99" s="18">
        <v>35831</v>
      </c>
      <c r="G99" s="18">
        <v>0</v>
      </c>
      <c r="H99" s="18">
        <v>0</v>
      </c>
      <c r="I99" s="18">
        <f t="shared" si="3"/>
        <v>0</v>
      </c>
      <c r="J99" s="172"/>
      <c r="K99" s="171"/>
      <c r="L99" s="74"/>
      <c r="M99" s="74"/>
      <c r="N99" s="74"/>
    </row>
    <row r="100" spans="3:14" s="42" customFormat="1" ht="27" hidden="1" x14ac:dyDescent="0.3">
      <c r="C100" s="78" t="s">
        <v>223</v>
      </c>
      <c r="D100" s="87" t="s">
        <v>224</v>
      </c>
      <c r="E100" s="18">
        <v>0</v>
      </c>
      <c r="F100" s="18">
        <v>0</v>
      </c>
      <c r="G100" s="18">
        <v>0</v>
      </c>
      <c r="H100" s="18">
        <v>0</v>
      </c>
      <c r="I100" s="18">
        <f t="shared" si="3"/>
        <v>0</v>
      </c>
      <c r="J100" s="172"/>
      <c r="K100" s="171"/>
      <c r="L100" s="74"/>
      <c r="M100" s="74"/>
      <c r="N100" s="74"/>
    </row>
    <row r="101" spans="3:14" s="42" customFormat="1" ht="13.8" hidden="1" x14ac:dyDescent="0.3">
      <c r="C101" s="78" t="s">
        <v>225</v>
      </c>
      <c r="D101" s="87" t="s">
        <v>226</v>
      </c>
      <c r="E101" s="18">
        <v>75000</v>
      </c>
      <c r="F101" s="18">
        <v>75000</v>
      </c>
      <c r="G101" s="18">
        <v>0</v>
      </c>
      <c r="H101" s="18">
        <v>0</v>
      </c>
      <c r="I101" s="18">
        <f t="shared" si="3"/>
        <v>0</v>
      </c>
      <c r="J101" s="172"/>
      <c r="K101" s="171"/>
      <c r="L101" s="74"/>
      <c r="M101" s="74"/>
      <c r="N101" s="74"/>
    </row>
    <row r="102" spans="3:14" s="42" customFormat="1" ht="13.8" hidden="1" x14ac:dyDescent="0.3">
      <c r="C102" s="78" t="s">
        <v>227</v>
      </c>
      <c r="D102" s="87" t="s">
        <v>228</v>
      </c>
      <c r="E102" s="18">
        <v>73517</v>
      </c>
      <c r="F102" s="18">
        <v>73516.75</v>
      </c>
      <c r="G102" s="18">
        <v>0</v>
      </c>
      <c r="H102" s="18">
        <v>0</v>
      </c>
      <c r="I102" s="18">
        <f t="shared" si="3"/>
        <v>0</v>
      </c>
      <c r="J102" s="172"/>
      <c r="K102" s="171"/>
      <c r="L102" s="74"/>
      <c r="M102" s="74"/>
      <c r="N102" s="74"/>
    </row>
    <row r="103" spans="3:14" s="42" customFormat="1" ht="27" hidden="1" x14ac:dyDescent="0.3">
      <c r="C103" s="78" t="s">
        <v>229</v>
      </c>
      <c r="D103" s="87" t="s">
        <v>230</v>
      </c>
      <c r="E103" s="18">
        <v>168973</v>
      </c>
      <c r="F103" s="18">
        <v>168973.19</v>
      </c>
      <c r="G103" s="18">
        <v>0</v>
      </c>
      <c r="H103" s="18">
        <v>0</v>
      </c>
      <c r="I103" s="18">
        <f t="shared" ref="I103:I134" si="5">SUM(G103-H103)</f>
        <v>0</v>
      </c>
      <c r="J103" s="172"/>
      <c r="K103" s="171"/>
      <c r="L103" s="74"/>
      <c r="M103" s="74"/>
      <c r="N103" s="74"/>
    </row>
    <row r="104" spans="3:14" s="42" customFormat="1" ht="13.8" hidden="1" x14ac:dyDescent="0.3">
      <c r="C104" s="79" t="s">
        <v>231</v>
      </c>
      <c r="D104" s="87" t="s">
        <v>232</v>
      </c>
      <c r="E104" s="18">
        <v>567000</v>
      </c>
      <c r="F104" s="18">
        <v>566520.18000000005</v>
      </c>
      <c r="G104" s="18">
        <v>0</v>
      </c>
      <c r="H104" s="18">
        <v>0</v>
      </c>
      <c r="I104" s="18">
        <f t="shared" si="5"/>
        <v>0</v>
      </c>
      <c r="J104" s="172"/>
      <c r="K104" s="171"/>
      <c r="L104" s="74"/>
      <c r="M104" s="74"/>
      <c r="N104" s="74"/>
    </row>
    <row r="105" spans="3:14" s="42" customFormat="1" ht="13.8" hidden="1" x14ac:dyDescent="0.3">
      <c r="C105" s="78" t="s">
        <v>233</v>
      </c>
      <c r="D105" s="87" t="s">
        <v>234</v>
      </c>
      <c r="E105" s="18">
        <v>186000</v>
      </c>
      <c r="F105" s="18">
        <v>185824.8</v>
      </c>
      <c r="G105" s="18">
        <v>0</v>
      </c>
      <c r="H105" s="18">
        <v>0</v>
      </c>
      <c r="I105" s="18">
        <f t="shared" si="5"/>
        <v>0</v>
      </c>
      <c r="J105" s="172"/>
      <c r="K105" s="171"/>
      <c r="L105" s="74"/>
      <c r="M105" s="74"/>
      <c r="N105" s="74"/>
    </row>
    <row r="106" spans="3:14" s="42" customFormat="1" ht="13.8" hidden="1" x14ac:dyDescent="0.3">
      <c r="C106" s="79" t="s">
        <v>235</v>
      </c>
      <c r="D106" s="87" t="s">
        <v>96</v>
      </c>
      <c r="E106" s="18">
        <v>1175630</v>
      </c>
      <c r="F106" s="18">
        <v>1175630.47</v>
      </c>
      <c r="G106" s="18">
        <v>0</v>
      </c>
      <c r="H106" s="18">
        <v>0</v>
      </c>
      <c r="I106" s="18">
        <f t="shared" si="5"/>
        <v>0</v>
      </c>
      <c r="J106" s="172"/>
      <c r="K106" s="171"/>
      <c r="L106" s="74"/>
      <c r="M106" s="74"/>
      <c r="N106" s="74"/>
    </row>
    <row r="107" spans="3:14" s="42" customFormat="1" ht="13.8" hidden="1" x14ac:dyDescent="0.3">
      <c r="C107" s="78" t="s">
        <v>236</v>
      </c>
      <c r="D107" s="87" t="s">
        <v>237</v>
      </c>
      <c r="E107" s="18">
        <v>304000</v>
      </c>
      <c r="F107" s="18">
        <v>304000</v>
      </c>
      <c r="G107" s="18">
        <v>0</v>
      </c>
      <c r="H107" s="18">
        <v>0</v>
      </c>
      <c r="I107" s="18">
        <f t="shared" si="5"/>
        <v>0</v>
      </c>
      <c r="J107" s="172"/>
      <c r="K107" s="171"/>
      <c r="L107" s="74"/>
      <c r="M107" s="74"/>
      <c r="N107" s="74"/>
    </row>
    <row r="108" spans="3:14" ht="41.4" x14ac:dyDescent="0.3">
      <c r="C108" s="79" t="s">
        <v>238</v>
      </c>
      <c r="D108" s="87" t="s">
        <v>239</v>
      </c>
      <c r="E108" s="18">
        <v>1506500</v>
      </c>
      <c r="F108" s="18">
        <v>941851.04</v>
      </c>
      <c r="G108" s="18">
        <v>568727</v>
      </c>
      <c r="H108" s="18">
        <v>4078.3</v>
      </c>
      <c r="I108" s="18">
        <f t="shared" si="5"/>
        <v>564648.69999999995</v>
      </c>
      <c r="J108" s="172">
        <v>568727</v>
      </c>
      <c r="K108" s="173" t="s">
        <v>901</v>
      </c>
      <c r="L108" s="74"/>
      <c r="M108" s="74"/>
      <c r="N108" s="74"/>
    </row>
    <row r="109" spans="3:14" ht="27" hidden="1" x14ac:dyDescent="0.3">
      <c r="C109" s="78" t="s">
        <v>240</v>
      </c>
      <c r="D109" s="87" t="s">
        <v>241</v>
      </c>
      <c r="E109" s="18">
        <v>80000</v>
      </c>
      <c r="F109" s="18">
        <v>84694.37</v>
      </c>
      <c r="G109" s="18">
        <v>0</v>
      </c>
      <c r="H109" s="18">
        <v>0</v>
      </c>
      <c r="I109" s="18">
        <f t="shared" si="5"/>
        <v>0</v>
      </c>
      <c r="J109" s="172"/>
      <c r="K109" s="171"/>
      <c r="L109" s="74"/>
      <c r="M109" s="74"/>
      <c r="N109" s="74"/>
    </row>
    <row r="110" spans="3:14" ht="13.8" hidden="1" x14ac:dyDescent="0.3">
      <c r="C110" s="79" t="s">
        <v>242</v>
      </c>
      <c r="D110" s="87" t="s">
        <v>243</v>
      </c>
      <c r="E110" s="18">
        <v>16089287</v>
      </c>
      <c r="F110" s="18">
        <v>16089285.33</v>
      </c>
      <c r="G110" s="18">
        <v>0</v>
      </c>
      <c r="H110" s="18">
        <v>0</v>
      </c>
      <c r="I110" s="18">
        <f t="shared" si="5"/>
        <v>0</v>
      </c>
      <c r="J110" s="172"/>
      <c r="K110" s="171"/>
      <c r="L110" s="74"/>
      <c r="M110" s="74"/>
      <c r="N110" s="74"/>
    </row>
    <row r="111" spans="3:14" ht="27" hidden="1" x14ac:dyDescent="0.3">
      <c r="C111" s="78" t="s">
        <v>244</v>
      </c>
      <c r="D111" s="87" t="s">
        <v>245</v>
      </c>
      <c r="E111" s="18">
        <v>60000</v>
      </c>
      <c r="F111" s="18">
        <v>49200</v>
      </c>
      <c r="G111" s="18">
        <v>0</v>
      </c>
      <c r="H111" s="18">
        <v>0</v>
      </c>
      <c r="I111" s="18">
        <f t="shared" si="5"/>
        <v>0</v>
      </c>
      <c r="J111" s="172"/>
      <c r="K111" s="171"/>
      <c r="L111" s="74"/>
      <c r="M111" s="74"/>
      <c r="N111" s="74"/>
    </row>
    <row r="112" spans="3:14" ht="27" hidden="1" x14ac:dyDescent="0.3">
      <c r="C112" s="78" t="s">
        <v>246</v>
      </c>
      <c r="D112" s="87" t="s">
        <v>247</v>
      </c>
      <c r="E112" s="18">
        <v>2806532</v>
      </c>
      <c r="F112" s="18">
        <v>2810001.36</v>
      </c>
      <c r="G112" s="18">
        <v>0</v>
      </c>
      <c r="H112" s="18">
        <v>0</v>
      </c>
      <c r="I112" s="18">
        <f t="shared" si="5"/>
        <v>0</v>
      </c>
      <c r="J112" s="172"/>
      <c r="K112" s="171"/>
      <c r="L112" s="74"/>
      <c r="M112" s="74"/>
      <c r="N112" s="74"/>
    </row>
    <row r="113" spans="3:14" ht="27" hidden="1" x14ac:dyDescent="0.3">
      <c r="C113" s="78" t="s">
        <v>248</v>
      </c>
      <c r="D113" s="87" t="s">
        <v>249</v>
      </c>
      <c r="E113" s="18">
        <v>2000000</v>
      </c>
      <c r="F113" s="18">
        <v>1996615.51</v>
      </c>
      <c r="G113" s="18">
        <v>0</v>
      </c>
      <c r="H113" s="18">
        <v>0</v>
      </c>
      <c r="I113" s="18">
        <f t="shared" si="5"/>
        <v>0</v>
      </c>
      <c r="J113" s="172"/>
      <c r="K113" s="171"/>
      <c r="L113" s="74"/>
      <c r="M113" s="74"/>
      <c r="N113" s="74"/>
    </row>
    <row r="114" spans="3:14" ht="13.8" hidden="1" x14ac:dyDescent="0.3">
      <c r="C114" s="78" t="s">
        <v>250</v>
      </c>
      <c r="D114" s="17" t="s">
        <v>251</v>
      </c>
      <c r="E114" s="18">
        <v>7962287</v>
      </c>
      <c r="F114" s="18">
        <v>8197684.25</v>
      </c>
      <c r="G114" s="18">
        <v>0</v>
      </c>
      <c r="H114" s="18">
        <v>0</v>
      </c>
      <c r="I114" s="18">
        <f t="shared" si="5"/>
        <v>0</v>
      </c>
      <c r="J114" s="172"/>
      <c r="K114" s="171"/>
      <c r="L114" s="74"/>
      <c r="M114" s="74"/>
      <c r="N114" s="74"/>
    </row>
    <row r="115" spans="3:14" ht="13.8" hidden="1" x14ac:dyDescent="0.3">
      <c r="C115" s="78" t="s">
        <v>252</v>
      </c>
      <c r="D115" s="87" t="s">
        <v>253</v>
      </c>
      <c r="E115" s="18">
        <v>17012713</v>
      </c>
      <c r="F115" s="18">
        <v>17243593.68</v>
      </c>
      <c r="G115" s="18">
        <v>0</v>
      </c>
      <c r="H115" s="18">
        <v>0</v>
      </c>
      <c r="I115" s="18">
        <f t="shared" si="5"/>
        <v>0</v>
      </c>
      <c r="J115" s="172"/>
      <c r="K115" s="171"/>
      <c r="L115" s="74"/>
      <c r="M115" s="74"/>
      <c r="N115" s="74"/>
    </row>
    <row r="116" spans="3:14" ht="13.8" hidden="1" x14ac:dyDescent="0.3">
      <c r="C116" s="78" t="s">
        <v>254</v>
      </c>
      <c r="D116" s="87" t="s">
        <v>255</v>
      </c>
      <c r="E116" s="18">
        <v>565000</v>
      </c>
      <c r="F116" s="18">
        <v>563260</v>
      </c>
      <c r="G116" s="18">
        <v>0</v>
      </c>
      <c r="H116" s="18">
        <v>0</v>
      </c>
      <c r="I116" s="18">
        <f t="shared" si="5"/>
        <v>0</v>
      </c>
      <c r="J116" s="172"/>
      <c r="K116" s="171"/>
      <c r="L116" s="74"/>
      <c r="M116" s="74"/>
      <c r="N116" s="74"/>
    </row>
    <row r="117" spans="3:14" ht="13.8" hidden="1" x14ac:dyDescent="0.3">
      <c r="C117" s="78" t="s">
        <v>256</v>
      </c>
      <c r="D117" s="87" t="s">
        <v>257</v>
      </c>
      <c r="E117" s="18">
        <v>127840</v>
      </c>
      <c r="F117" s="18">
        <v>127840</v>
      </c>
      <c r="G117" s="18">
        <v>0</v>
      </c>
      <c r="H117" s="18">
        <v>0</v>
      </c>
      <c r="I117" s="18">
        <f t="shared" si="5"/>
        <v>0</v>
      </c>
      <c r="J117" s="172"/>
      <c r="K117" s="171"/>
      <c r="L117" s="74"/>
      <c r="M117" s="74"/>
      <c r="N117" s="74"/>
    </row>
    <row r="118" spans="3:14" s="70" customFormat="1" ht="13.8" hidden="1" x14ac:dyDescent="0.3">
      <c r="C118" s="78" t="s">
        <v>258</v>
      </c>
      <c r="D118" s="87" t="s">
        <v>259</v>
      </c>
      <c r="E118" s="18">
        <v>45000</v>
      </c>
      <c r="F118" s="18">
        <v>43141.75</v>
      </c>
      <c r="G118" s="18">
        <v>0</v>
      </c>
      <c r="H118" s="18">
        <v>0</v>
      </c>
      <c r="I118" s="18">
        <f t="shared" si="5"/>
        <v>0</v>
      </c>
      <c r="J118" s="172"/>
      <c r="K118" s="171"/>
      <c r="L118" s="74"/>
      <c r="M118" s="74"/>
      <c r="N118" s="74"/>
    </row>
    <row r="119" spans="3:14" s="70" customFormat="1" ht="13.8" hidden="1" x14ac:dyDescent="0.3">
      <c r="C119" s="78" t="s">
        <v>260</v>
      </c>
      <c r="D119" s="87" t="s">
        <v>261</v>
      </c>
      <c r="E119" s="18">
        <v>273160</v>
      </c>
      <c r="F119" s="18">
        <v>273160</v>
      </c>
      <c r="G119" s="18">
        <v>0</v>
      </c>
      <c r="H119" s="18">
        <v>0</v>
      </c>
      <c r="I119" s="18">
        <f t="shared" si="5"/>
        <v>0</v>
      </c>
      <c r="J119" s="172"/>
      <c r="K119" s="171"/>
      <c r="L119" s="74"/>
      <c r="M119" s="74"/>
      <c r="N119" s="74"/>
    </row>
    <row r="120" spans="3:14" ht="13.8" hidden="1" x14ac:dyDescent="0.3">
      <c r="C120" s="78" t="s">
        <v>262</v>
      </c>
      <c r="D120" s="87" t="s">
        <v>263</v>
      </c>
      <c r="E120" s="18">
        <v>162633</v>
      </c>
      <c r="F120" s="18">
        <v>162632.93</v>
      </c>
      <c r="G120" s="18">
        <v>0</v>
      </c>
      <c r="H120" s="18">
        <v>0</v>
      </c>
      <c r="I120" s="18">
        <f t="shared" si="5"/>
        <v>0</v>
      </c>
      <c r="J120" s="172"/>
      <c r="K120" s="171"/>
      <c r="L120" s="74"/>
      <c r="M120" s="74"/>
      <c r="N120" s="74"/>
    </row>
    <row r="121" spans="3:14" ht="13.8" hidden="1" x14ac:dyDescent="0.3">
      <c r="C121" s="78" t="s">
        <v>264</v>
      </c>
      <c r="D121" s="87" t="s">
        <v>265</v>
      </c>
      <c r="E121" s="18">
        <v>36082</v>
      </c>
      <c r="F121" s="18">
        <v>36081.67</v>
      </c>
      <c r="G121" s="18">
        <v>0</v>
      </c>
      <c r="H121" s="18">
        <v>0</v>
      </c>
      <c r="I121" s="18">
        <f t="shared" si="5"/>
        <v>0</v>
      </c>
      <c r="J121" s="172"/>
      <c r="K121" s="171"/>
      <c r="L121" s="74"/>
      <c r="M121" s="74"/>
      <c r="N121" s="74"/>
    </row>
    <row r="122" spans="3:14" ht="13.8" hidden="1" x14ac:dyDescent="0.3">
      <c r="C122" s="78" t="s">
        <v>266</v>
      </c>
      <c r="D122" s="87" t="s">
        <v>267</v>
      </c>
      <c r="E122" s="18">
        <v>60349</v>
      </c>
      <c r="F122" s="18">
        <v>60348.75</v>
      </c>
      <c r="G122" s="18">
        <v>0</v>
      </c>
      <c r="H122" s="18">
        <v>0</v>
      </c>
      <c r="I122" s="18">
        <f t="shared" si="5"/>
        <v>0</v>
      </c>
      <c r="J122" s="172"/>
      <c r="K122" s="171"/>
      <c r="L122" s="74"/>
      <c r="M122" s="74"/>
      <c r="N122" s="74"/>
    </row>
    <row r="123" spans="3:14" ht="13.8" hidden="1" x14ac:dyDescent="0.3">
      <c r="C123" s="78" t="s">
        <v>268</v>
      </c>
      <c r="D123" s="87" t="s">
        <v>269</v>
      </c>
      <c r="E123" s="18">
        <v>171955</v>
      </c>
      <c r="F123" s="18">
        <v>171955</v>
      </c>
      <c r="G123" s="18">
        <v>0</v>
      </c>
      <c r="H123" s="18">
        <v>0</v>
      </c>
      <c r="I123" s="18">
        <f t="shared" si="5"/>
        <v>0</v>
      </c>
      <c r="J123" s="172"/>
      <c r="K123" s="171"/>
      <c r="L123" s="74"/>
      <c r="M123" s="74"/>
      <c r="N123" s="74"/>
    </row>
    <row r="124" spans="3:14" ht="13.8" hidden="1" x14ac:dyDescent="0.3">
      <c r="C124" s="78" t="s">
        <v>270</v>
      </c>
      <c r="D124" s="87" t="s">
        <v>271</v>
      </c>
      <c r="E124" s="18">
        <v>91632</v>
      </c>
      <c r="F124" s="18">
        <v>91632</v>
      </c>
      <c r="G124" s="18">
        <v>0</v>
      </c>
      <c r="H124" s="18">
        <v>0</v>
      </c>
      <c r="I124" s="18">
        <f t="shared" si="5"/>
        <v>0</v>
      </c>
      <c r="J124" s="172"/>
      <c r="K124" s="171"/>
      <c r="L124" s="74"/>
      <c r="M124" s="74"/>
      <c r="N124" s="74"/>
    </row>
    <row r="125" spans="3:14" ht="13.8" hidden="1" x14ac:dyDescent="0.3">
      <c r="C125" s="78" t="s">
        <v>272</v>
      </c>
      <c r="D125" s="87" t="s">
        <v>273</v>
      </c>
      <c r="E125" s="18">
        <v>50475</v>
      </c>
      <c r="F125" s="18">
        <v>50475.34</v>
      </c>
      <c r="G125" s="18">
        <v>0</v>
      </c>
      <c r="H125" s="18">
        <v>0</v>
      </c>
      <c r="I125" s="18">
        <f t="shared" si="5"/>
        <v>0</v>
      </c>
      <c r="J125" s="172"/>
      <c r="K125" s="171"/>
      <c r="L125" s="74"/>
      <c r="M125" s="74"/>
      <c r="N125" s="74"/>
    </row>
    <row r="126" spans="3:14" ht="13.8" hidden="1" x14ac:dyDescent="0.3">
      <c r="C126" s="78" t="s">
        <v>274</v>
      </c>
      <c r="D126" s="87" t="s">
        <v>275</v>
      </c>
      <c r="E126" s="18">
        <v>25307</v>
      </c>
      <c r="F126" s="18">
        <v>25306.68</v>
      </c>
      <c r="G126" s="18">
        <v>0</v>
      </c>
      <c r="H126" s="18">
        <v>0</v>
      </c>
      <c r="I126" s="18">
        <f t="shared" si="5"/>
        <v>0</v>
      </c>
      <c r="J126" s="172"/>
      <c r="K126" s="173"/>
      <c r="L126" s="74"/>
      <c r="M126" s="74"/>
      <c r="N126" s="74"/>
    </row>
    <row r="127" spans="3:14" ht="13.8" hidden="1" x14ac:dyDescent="0.3">
      <c r="C127" s="78" t="s">
        <v>276</v>
      </c>
      <c r="D127" s="87" t="s">
        <v>277</v>
      </c>
      <c r="E127" s="18">
        <v>58000</v>
      </c>
      <c r="F127" s="18">
        <v>57699.88</v>
      </c>
      <c r="G127" s="18">
        <v>0</v>
      </c>
      <c r="H127" s="18">
        <v>0</v>
      </c>
      <c r="I127" s="18">
        <f t="shared" si="5"/>
        <v>0</v>
      </c>
      <c r="J127" s="172"/>
      <c r="K127" s="171"/>
      <c r="L127" s="74"/>
      <c r="M127" s="74"/>
      <c r="N127" s="74"/>
    </row>
    <row r="128" spans="3:14" ht="27" hidden="1" x14ac:dyDescent="0.3">
      <c r="C128" s="78" t="s">
        <v>278</v>
      </c>
      <c r="D128" s="87" t="s">
        <v>279</v>
      </c>
      <c r="E128" s="18">
        <v>108000</v>
      </c>
      <c r="F128" s="18">
        <v>107999.36</v>
      </c>
      <c r="G128" s="18">
        <v>0</v>
      </c>
      <c r="H128" s="18">
        <v>0</v>
      </c>
      <c r="I128" s="18">
        <f t="shared" si="5"/>
        <v>0</v>
      </c>
      <c r="J128" s="172"/>
      <c r="K128" s="171"/>
      <c r="L128" s="74"/>
      <c r="M128" s="74"/>
      <c r="N128" s="74"/>
    </row>
    <row r="129" spans="3:14" ht="13.8" hidden="1" x14ac:dyDescent="0.3">
      <c r="C129" s="78" t="s">
        <v>280</v>
      </c>
      <c r="D129" s="87" t="s">
        <v>281</v>
      </c>
      <c r="E129" s="18">
        <v>34381</v>
      </c>
      <c r="F129" s="18">
        <v>34381.61</v>
      </c>
      <c r="G129" s="18">
        <v>0</v>
      </c>
      <c r="H129" s="18">
        <v>0</v>
      </c>
      <c r="I129" s="18">
        <f t="shared" si="5"/>
        <v>0</v>
      </c>
      <c r="J129" s="172"/>
      <c r="K129" s="171"/>
      <c r="L129" s="74"/>
      <c r="M129" s="74"/>
      <c r="N129" s="74"/>
    </row>
    <row r="130" spans="3:14" ht="13.8" hidden="1" x14ac:dyDescent="0.3">
      <c r="C130" s="78" t="s">
        <v>282</v>
      </c>
      <c r="D130" s="87" t="s">
        <v>283</v>
      </c>
      <c r="E130" s="18">
        <v>25000</v>
      </c>
      <c r="F130" s="18">
        <v>24999.599999999999</v>
      </c>
      <c r="G130" s="18">
        <v>0</v>
      </c>
      <c r="H130" s="18">
        <v>0</v>
      </c>
      <c r="I130" s="18">
        <f t="shared" si="5"/>
        <v>0</v>
      </c>
      <c r="J130" s="172"/>
      <c r="K130" s="171"/>
      <c r="L130" s="74"/>
      <c r="M130" s="74"/>
      <c r="N130" s="74"/>
    </row>
    <row r="131" spans="3:14" ht="13.8" hidden="1" x14ac:dyDescent="0.3">
      <c r="C131" s="79" t="s">
        <v>284</v>
      </c>
      <c r="D131" s="87" t="s">
        <v>285</v>
      </c>
      <c r="E131" s="18">
        <v>0</v>
      </c>
      <c r="F131" s="18">
        <v>0</v>
      </c>
      <c r="G131" s="18">
        <v>0</v>
      </c>
      <c r="H131" s="18">
        <v>0</v>
      </c>
      <c r="I131" s="18">
        <f t="shared" si="5"/>
        <v>0</v>
      </c>
      <c r="J131" s="172"/>
      <c r="K131" s="171"/>
      <c r="L131" s="74"/>
      <c r="M131" s="74"/>
      <c r="N131" s="74"/>
    </row>
    <row r="132" spans="3:14" ht="27" hidden="1" x14ac:dyDescent="0.3">
      <c r="C132" s="78" t="s">
        <v>286</v>
      </c>
      <c r="D132" s="87" t="s">
        <v>287</v>
      </c>
      <c r="E132" s="18">
        <v>190000</v>
      </c>
      <c r="F132" s="18">
        <v>198108.79999999999</v>
      </c>
      <c r="G132" s="18">
        <v>0</v>
      </c>
      <c r="H132" s="18">
        <v>0</v>
      </c>
      <c r="I132" s="18">
        <f t="shared" si="5"/>
        <v>0</v>
      </c>
      <c r="J132" s="172"/>
      <c r="K132" s="171"/>
      <c r="L132" s="74"/>
      <c r="M132" s="74"/>
      <c r="N132" s="74"/>
    </row>
    <row r="133" spans="3:14" ht="13.8" hidden="1" x14ac:dyDescent="0.3">
      <c r="C133" s="79" t="s">
        <v>288</v>
      </c>
      <c r="D133" s="87" t="s">
        <v>96</v>
      </c>
      <c r="E133" s="18">
        <v>550000</v>
      </c>
      <c r="F133" s="18">
        <v>550028.82999999996</v>
      </c>
      <c r="G133" s="18">
        <v>0</v>
      </c>
      <c r="H133" s="18">
        <v>0</v>
      </c>
      <c r="I133" s="18">
        <f t="shared" si="5"/>
        <v>0</v>
      </c>
      <c r="J133" s="172"/>
      <c r="K133" s="171"/>
      <c r="L133" s="74"/>
      <c r="M133" s="74"/>
      <c r="N133" s="74"/>
    </row>
    <row r="134" spans="3:14" ht="13.8" hidden="1" x14ac:dyDescent="0.3">
      <c r="C134" s="79" t="s">
        <v>289</v>
      </c>
      <c r="D134" s="87" t="s">
        <v>290</v>
      </c>
      <c r="E134" s="18">
        <v>2890600</v>
      </c>
      <c r="F134" s="18">
        <v>2849497.33</v>
      </c>
      <c r="G134" s="18">
        <v>0</v>
      </c>
      <c r="H134" s="18">
        <v>0</v>
      </c>
      <c r="I134" s="18">
        <f t="shared" si="5"/>
        <v>0</v>
      </c>
      <c r="J134" s="172"/>
      <c r="K134" s="171"/>
      <c r="L134" s="74"/>
      <c r="M134" s="74"/>
      <c r="N134" s="74"/>
    </row>
    <row r="135" spans="3:14" ht="13.8" hidden="1" x14ac:dyDescent="0.3">
      <c r="C135" s="79" t="s">
        <v>291</v>
      </c>
      <c r="D135" s="87" t="s">
        <v>292</v>
      </c>
      <c r="E135" s="18">
        <v>3394962</v>
      </c>
      <c r="F135" s="18">
        <v>3394962.23</v>
      </c>
      <c r="G135" s="18">
        <v>0</v>
      </c>
      <c r="H135" s="18">
        <v>0</v>
      </c>
      <c r="I135" s="18">
        <f t="shared" ref="I135:I138" si="6">SUM(G135-H135)</f>
        <v>0</v>
      </c>
      <c r="J135" s="172"/>
      <c r="K135" s="171"/>
      <c r="L135" s="74"/>
      <c r="M135" s="74"/>
      <c r="N135" s="74"/>
    </row>
    <row r="136" spans="3:14" ht="13.8" x14ac:dyDescent="0.3">
      <c r="C136" s="79" t="s">
        <v>293</v>
      </c>
      <c r="D136" s="87" t="s">
        <v>294</v>
      </c>
      <c r="E136" s="18">
        <v>16280250</v>
      </c>
      <c r="F136" s="18">
        <v>13581733.050000001</v>
      </c>
      <c r="G136" s="18">
        <v>5916170</v>
      </c>
      <c r="H136" s="18">
        <v>3217653.48</v>
      </c>
      <c r="I136" s="18">
        <f t="shared" si="6"/>
        <v>2698516.52</v>
      </c>
      <c r="J136" s="172">
        <v>5916170</v>
      </c>
      <c r="K136" s="171" t="s">
        <v>882</v>
      </c>
      <c r="L136" s="74"/>
      <c r="M136" s="74"/>
      <c r="N136" s="74"/>
    </row>
    <row r="137" spans="3:14" ht="13.8" hidden="1" x14ac:dyDescent="0.3">
      <c r="C137" s="78" t="s">
        <v>295</v>
      </c>
      <c r="D137" s="87" t="s">
        <v>296</v>
      </c>
      <c r="E137" s="18">
        <v>147286</v>
      </c>
      <c r="F137" s="18">
        <v>147285.34</v>
      </c>
      <c r="G137" s="18">
        <v>0</v>
      </c>
      <c r="H137" s="18">
        <v>0</v>
      </c>
      <c r="I137" s="18">
        <f t="shared" si="6"/>
        <v>0</v>
      </c>
      <c r="J137" s="172"/>
      <c r="K137" s="171"/>
      <c r="L137" s="74"/>
      <c r="M137" s="74"/>
      <c r="N137" s="74"/>
    </row>
    <row r="138" spans="3:14" ht="27" hidden="1" x14ac:dyDescent="0.3">
      <c r="C138" s="78" t="s">
        <v>297</v>
      </c>
      <c r="D138" s="87" t="s">
        <v>298</v>
      </c>
      <c r="E138" s="18">
        <v>831213</v>
      </c>
      <c r="F138" s="18">
        <v>831213.03</v>
      </c>
      <c r="G138" s="18">
        <v>0</v>
      </c>
      <c r="H138" s="18">
        <v>0</v>
      </c>
      <c r="I138" s="18">
        <f t="shared" si="6"/>
        <v>0</v>
      </c>
      <c r="J138" s="172"/>
      <c r="K138" s="171"/>
      <c r="L138" s="74"/>
      <c r="M138" s="74"/>
      <c r="N138" s="74"/>
    </row>
    <row r="139" spans="3:14" ht="27" hidden="1" x14ac:dyDescent="0.3">
      <c r="C139" s="78" t="s">
        <v>299</v>
      </c>
      <c r="D139" s="87" t="s">
        <v>300</v>
      </c>
      <c r="E139" s="18"/>
      <c r="F139" s="18"/>
      <c r="G139" s="18"/>
      <c r="H139" s="18"/>
      <c r="I139" s="18"/>
      <c r="J139" s="172"/>
      <c r="K139" s="171"/>
      <c r="L139" s="74"/>
      <c r="M139" s="74"/>
      <c r="N139" s="74"/>
    </row>
    <row r="140" spans="3:14" ht="27" hidden="1" x14ac:dyDescent="0.3">
      <c r="C140" s="78" t="s">
        <v>301</v>
      </c>
      <c r="D140" s="87" t="s">
        <v>302</v>
      </c>
      <c r="E140" s="18">
        <v>231282</v>
      </c>
      <c r="F140" s="18">
        <v>213208.32000000001</v>
      </c>
      <c r="G140" s="18">
        <v>0</v>
      </c>
      <c r="H140" s="18">
        <v>0</v>
      </c>
      <c r="I140" s="18">
        <f t="shared" ref="I140:I168" si="7">SUM(G140-H140)</f>
        <v>0</v>
      </c>
      <c r="J140" s="172"/>
      <c r="K140" s="171"/>
      <c r="L140" s="74"/>
      <c r="M140" s="74"/>
      <c r="N140" s="74"/>
    </row>
    <row r="141" spans="3:14" ht="27" hidden="1" x14ac:dyDescent="0.3">
      <c r="C141" s="78" t="s">
        <v>303</v>
      </c>
      <c r="D141" s="87" t="s">
        <v>304</v>
      </c>
      <c r="E141" s="18">
        <v>90000</v>
      </c>
      <c r="F141" s="18">
        <v>90000</v>
      </c>
      <c r="G141" s="18">
        <v>0</v>
      </c>
      <c r="H141" s="18">
        <v>0</v>
      </c>
      <c r="I141" s="18">
        <f t="shared" si="7"/>
        <v>0</v>
      </c>
      <c r="J141" s="172"/>
      <c r="K141" s="171"/>
      <c r="L141" s="74"/>
      <c r="M141" s="74"/>
      <c r="N141" s="74"/>
    </row>
    <row r="142" spans="3:14" ht="13.8" hidden="1" x14ac:dyDescent="0.3">
      <c r="C142" s="78" t="s">
        <v>305</v>
      </c>
      <c r="D142" s="87" t="s">
        <v>306</v>
      </c>
      <c r="E142" s="18">
        <v>305619</v>
      </c>
      <c r="F142" s="18">
        <v>305619.02</v>
      </c>
      <c r="G142" s="18">
        <v>0</v>
      </c>
      <c r="H142" s="18">
        <v>0</v>
      </c>
      <c r="I142" s="18">
        <f t="shared" si="7"/>
        <v>0</v>
      </c>
      <c r="J142" s="172"/>
      <c r="K142" s="171"/>
      <c r="L142" s="74"/>
      <c r="M142" s="74"/>
      <c r="N142" s="74"/>
    </row>
    <row r="143" spans="3:14" ht="27" hidden="1" x14ac:dyDescent="0.3">
      <c r="C143" s="78" t="s">
        <v>307</v>
      </c>
      <c r="D143" s="87" t="s">
        <v>308</v>
      </c>
      <c r="E143" s="18">
        <v>129778</v>
      </c>
      <c r="F143" s="18">
        <v>129778.07</v>
      </c>
      <c r="G143" s="18">
        <v>0</v>
      </c>
      <c r="H143" s="18">
        <v>0</v>
      </c>
      <c r="I143" s="18">
        <f t="shared" si="7"/>
        <v>0</v>
      </c>
      <c r="J143" s="172"/>
      <c r="K143" s="171"/>
      <c r="L143" s="74"/>
      <c r="M143" s="74"/>
      <c r="N143" s="74"/>
    </row>
    <row r="144" spans="3:14" ht="13.8" hidden="1" x14ac:dyDescent="0.3">
      <c r="C144" s="78" t="s">
        <v>309</v>
      </c>
      <c r="D144" s="87" t="s">
        <v>310</v>
      </c>
      <c r="E144" s="18">
        <v>111869</v>
      </c>
      <c r="F144" s="18">
        <v>111869.13</v>
      </c>
      <c r="G144" s="18">
        <v>0</v>
      </c>
      <c r="H144" s="18">
        <v>0</v>
      </c>
      <c r="I144" s="18">
        <f t="shared" si="7"/>
        <v>0</v>
      </c>
      <c r="J144" s="172"/>
      <c r="K144" s="171"/>
      <c r="L144" s="74"/>
      <c r="M144" s="74"/>
      <c r="N144" s="74"/>
    </row>
    <row r="145" spans="3:14" ht="13.8" hidden="1" x14ac:dyDescent="0.3">
      <c r="C145" s="78" t="s">
        <v>311</v>
      </c>
      <c r="D145" s="87" t="s">
        <v>312</v>
      </c>
      <c r="E145" s="18">
        <v>36327</v>
      </c>
      <c r="F145" s="18">
        <v>36326.5</v>
      </c>
      <c r="G145" s="18">
        <v>0</v>
      </c>
      <c r="H145" s="18">
        <v>0</v>
      </c>
      <c r="I145" s="18">
        <f t="shared" si="7"/>
        <v>0</v>
      </c>
      <c r="J145" s="172"/>
      <c r="K145" s="171"/>
      <c r="L145" s="74"/>
      <c r="M145" s="74"/>
      <c r="N145" s="74"/>
    </row>
    <row r="146" spans="3:14" ht="27" hidden="1" x14ac:dyDescent="0.3">
      <c r="C146" s="78" t="s">
        <v>313</v>
      </c>
      <c r="D146" s="87" t="s">
        <v>314</v>
      </c>
      <c r="E146" s="18">
        <v>23000</v>
      </c>
      <c r="F146" s="18">
        <v>23000</v>
      </c>
      <c r="G146" s="18">
        <v>0</v>
      </c>
      <c r="H146" s="18">
        <v>0</v>
      </c>
      <c r="I146" s="18">
        <f t="shared" si="7"/>
        <v>0</v>
      </c>
      <c r="J146" s="172"/>
      <c r="K146" s="171"/>
      <c r="L146" s="74"/>
      <c r="M146" s="74"/>
      <c r="N146" s="74"/>
    </row>
    <row r="147" spans="3:14" ht="13.8" hidden="1" x14ac:dyDescent="0.3">
      <c r="C147" s="78" t="s">
        <v>315</v>
      </c>
      <c r="D147" s="87" t="s">
        <v>316</v>
      </c>
      <c r="E147" s="18">
        <v>29850</v>
      </c>
      <c r="F147" s="18">
        <v>29850.28</v>
      </c>
      <c r="G147" s="18">
        <v>0</v>
      </c>
      <c r="H147" s="18">
        <v>0</v>
      </c>
      <c r="I147" s="18">
        <f t="shared" si="7"/>
        <v>0</v>
      </c>
      <c r="J147" s="172"/>
      <c r="K147" s="171"/>
      <c r="L147" s="74"/>
      <c r="M147" s="74"/>
      <c r="N147" s="74"/>
    </row>
    <row r="148" spans="3:14" ht="27" hidden="1" x14ac:dyDescent="0.3">
      <c r="C148" s="78" t="s">
        <v>317</v>
      </c>
      <c r="D148" s="87" t="s">
        <v>318</v>
      </c>
      <c r="E148" s="18">
        <v>105000</v>
      </c>
      <c r="F148" s="18">
        <v>105000</v>
      </c>
      <c r="G148" s="18">
        <v>0</v>
      </c>
      <c r="H148" s="18">
        <v>0</v>
      </c>
      <c r="I148" s="18">
        <f t="shared" si="7"/>
        <v>0</v>
      </c>
      <c r="J148" s="172"/>
      <c r="K148" s="171"/>
      <c r="L148" s="74"/>
      <c r="M148" s="74"/>
      <c r="N148" s="74"/>
    </row>
    <row r="149" spans="3:14" ht="27" hidden="1" x14ac:dyDescent="0.3">
      <c r="C149" s="78" t="s">
        <v>319</v>
      </c>
      <c r="D149" s="87" t="s">
        <v>320</v>
      </c>
      <c r="E149" s="18">
        <v>61189</v>
      </c>
      <c r="F149" s="18">
        <v>61189</v>
      </c>
      <c r="G149" s="18">
        <v>0</v>
      </c>
      <c r="H149" s="18">
        <v>0</v>
      </c>
      <c r="I149" s="18">
        <f t="shared" si="7"/>
        <v>0</v>
      </c>
      <c r="J149" s="172"/>
      <c r="K149" s="171"/>
      <c r="L149" s="74"/>
      <c r="M149" s="74"/>
      <c r="N149" s="74"/>
    </row>
    <row r="150" spans="3:14" ht="27" hidden="1" x14ac:dyDescent="0.3">
      <c r="C150" s="78" t="s">
        <v>321</v>
      </c>
      <c r="D150" s="87" t="s">
        <v>322</v>
      </c>
      <c r="E150" s="18">
        <v>73986</v>
      </c>
      <c r="F150" s="18">
        <v>73986</v>
      </c>
      <c r="G150" s="18">
        <v>0</v>
      </c>
      <c r="H150" s="18">
        <v>0</v>
      </c>
      <c r="I150" s="18">
        <f t="shared" si="7"/>
        <v>0</v>
      </c>
      <c r="J150" s="172"/>
      <c r="K150" s="171"/>
      <c r="L150" s="74"/>
      <c r="M150" s="74"/>
      <c r="N150" s="74"/>
    </row>
    <row r="151" spans="3:14" ht="27" hidden="1" x14ac:dyDescent="0.3">
      <c r="C151" s="78" t="s">
        <v>323</v>
      </c>
      <c r="D151" s="87" t="s">
        <v>324</v>
      </c>
      <c r="E151" s="18">
        <v>105488</v>
      </c>
      <c r="F151" s="18">
        <v>105488</v>
      </c>
      <c r="G151" s="18">
        <v>0</v>
      </c>
      <c r="H151" s="18">
        <v>0</v>
      </c>
      <c r="I151" s="18">
        <f t="shared" si="7"/>
        <v>0</v>
      </c>
      <c r="J151" s="172"/>
      <c r="K151" s="171"/>
      <c r="L151" s="74"/>
      <c r="M151" s="74"/>
      <c r="N151" s="74"/>
    </row>
    <row r="152" spans="3:14" ht="27" hidden="1" x14ac:dyDescent="0.3">
      <c r="C152" s="78" t="s">
        <v>325</v>
      </c>
      <c r="D152" s="87" t="s">
        <v>326</v>
      </c>
      <c r="E152" s="18">
        <v>357067</v>
      </c>
      <c r="F152" s="18">
        <v>357067.15</v>
      </c>
      <c r="G152" s="18">
        <v>0</v>
      </c>
      <c r="H152" s="18">
        <v>0</v>
      </c>
      <c r="I152" s="18">
        <f t="shared" si="7"/>
        <v>0</v>
      </c>
      <c r="J152" s="172"/>
      <c r="K152" s="173"/>
      <c r="L152" s="74"/>
      <c r="M152" s="74"/>
      <c r="N152" s="74"/>
    </row>
    <row r="153" spans="3:14" ht="13.8" hidden="1" x14ac:dyDescent="0.3">
      <c r="C153" s="78" t="s">
        <v>327</v>
      </c>
      <c r="D153" s="87" t="s">
        <v>328</v>
      </c>
      <c r="E153" s="18">
        <v>35000</v>
      </c>
      <c r="F153" s="18">
        <v>35000</v>
      </c>
      <c r="G153" s="18">
        <v>0</v>
      </c>
      <c r="H153" s="18">
        <v>0</v>
      </c>
      <c r="I153" s="18">
        <f t="shared" si="7"/>
        <v>0</v>
      </c>
      <c r="J153" s="172"/>
      <c r="K153" s="171"/>
      <c r="L153" s="74"/>
      <c r="M153" s="74"/>
      <c r="N153" s="74"/>
    </row>
    <row r="154" spans="3:14" ht="27" hidden="1" x14ac:dyDescent="0.3">
      <c r="C154" s="78" t="s">
        <v>329</v>
      </c>
      <c r="D154" s="87" t="s">
        <v>330</v>
      </c>
      <c r="E154" s="18">
        <v>36017</v>
      </c>
      <c r="F154" s="18">
        <v>36017.25</v>
      </c>
      <c r="G154" s="18">
        <v>0</v>
      </c>
      <c r="H154" s="18">
        <v>0</v>
      </c>
      <c r="I154" s="18">
        <f t="shared" si="7"/>
        <v>0</v>
      </c>
      <c r="J154" s="172"/>
      <c r="K154" s="173"/>
      <c r="L154" s="74"/>
      <c r="M154" s="74"/>
      <c r="N154" s="74"/>
    </row>
    <row r="155" spans="3:14" ht="27" hidden="1" x14ac:dyDescent="0.3">
      <c r="C155" s="78" t="s">
        <v>331</v>
      </c>
      <c r="D155" s="87" t="s">
        <v>332</v>
      </c>
      <c r="E155" s="18">
        <v>110000</v>
      </c>
      <c r="F155" s="18">
        <v>110000.05</v>
      </c>
      <c r="G155" s="18">
        <v>0</v>
      </c>
      <c r="H155" s="18">
        <v>0</v>
      </c>
      <c r="I155" s="18">
        <f t="shared" si="7"/>
        <v>0</v>
      </c>
      <c r="J155" s="172"/>
      <c r="K155" s="171"/>
      <c r="L155" s="74"/>
      <c r="M155" s="74"/>
      <c r="N155" s="74"/>
    </row>
    <row r="156" spans="3:14" ht="27" hidden="1" x14ac:dyDescent="0.3">
      <c r="C156" s="78" t="s">
        <v>333</v>
      </c>
      <c r="D156" s="87" t="s">
        <v>334</v>
      </c>
      <c r="E156" s="18">
        <v>50098</v>
      </c>
      <c r="F156" s="18">
        <v>50098</v>
      </c>
      <c r="G156" s="18">
        <v>0</v>
      </c>
      <c r="H156" s="18">
        <v>0</v>
      </c>
      <c r="I156" s="18">
        <f t="shared" si="7"/>
        <v>0</v>
      </c>
      <c r="J156" s="172"/>
      <c r="K156" s="171"/>
      <c r="L156" s="74"/>
      <c r="M156" s="74"/>
      <c r="N156" s="74"/>
    </row>
    <row r="157" spans="3:14" ht="13.8" hidden="1" x14ac:dyDescent="0.3">
      <c r="C157" s="78" t="s">
        <v>335</v>
      </c>
      <c r="D157" s="87" t="s">
        <v>336</v>
      </c>
      <c r="E157" s="18">
        <v>26249</v>
      </c>
      <c r="F157" s="18">
        <v>26249.24</v>
      </c>
      <c r="G157" s="18">
        <v>0</v>
      </c>
      <c r="H157" s="18">
        <v>0</v>
      </c>
      <c r="I157" s="18">
        <f t="shared" si="7"/>
        <v>0</v>
      </c>
      <c r="J157" s="172"/>
      <c r="K157" s="171"/>
      <c r="L157" s="74"/>
      <c r="M157" s="74"/>
      <c r="N157" s="74"/>
    </row>
    <row r="158" spans="3:14" ht="13.8" hidden="1" x14ac:dyDescent="0.3">
      <c r="C158" s="78" t="s">
        <v>337</v>
      </c>
      <c r="D158" s="87" t="s">
        <v>338</v>
      </c>
      <c r="E158" s="18">
        <v>75000</v>
      </c>
      <c r="F158" s="18">
        <v>75000</v>
      </c>
      <c r="G158" s="18">
        <v>0</v>
      </c>
      <c r="H158" s="18">
        <v>0</v>
      </c>
      <c r="I158" s="18">
        <f t="shared" si="7"/>
        <v>0</v>
      </c>
      <c r="J158" s="172"/>
      <c r="K158" s="171"/>
      <c r="L158" s="74"/>
      <c r="M158" s="74"/>
      <c r="N158" s="74"/>
    </row>
    <row r="159" spans="3:14" ht="13.8" hidden="1" x14ac:dyDescent="0.3">
      <c r="C159" s="78" t="s">
        <v>339</v>
      </c>
      <c r="D159" s="17" t="s">
        <v>340</v>
      </c>
      <c r="E159" s="18">
        <v>7700000</v>
      </c>
      <c r="F159" s="18">
        <v>7699998.7400000002</v>
      </c>
      <c r="G159" s="18">
        <v>0</v>
      </c>
      <c r="H159" s="18">
        <v>0</v>
      </c>
      <c r="I159" s="18">
        <f t="shared" si="7"/>
        <v>0</v>
      </c>
      <c r="J159" s="172"/>
      <c r="K159" s="171"/>
      <c r="L159" s="74"/>
      <c r="M159" s="74"/>
      <c r="N159" s="74"/>
    </row>
    <row r="160" spans="3:14" ht="13.8" hidden="1" x14ac:dyDescent="0.3">
      <c r="C160" s="78" t="s">
        <v>341</v>
      </c>
      <c r="D160" s="17" t="s">
        <v>342</v>
      </c>
      <c r="E160" s="18">
        <v>32858</v>
      </c>
      <c r="F160" s="18">
        <v>32857.949999999997</v>
      </c>
      <c r="G160" s="18">
        <v>0</v>
      </c>
      <c r="H160" s="18">
        <v>0</v>
      </c>
      <c r="I160" s="18">
        <f t="shared" si="7"/>
        <v>0</v>
      </c>
      <c r="J160" s="172"/>
      <c r="K160" s="171"/>
      <c r="L160" s="74"/>
      <c r="M160" s="74"/>
      <c r="N160" s="74"/>
    </row>
    <row r="161" spans="3:14" ht="13.8" hidden="1" x14ac:dyDescent="0.3">
      <c r="C161" s="78" t="s">
        <v>343</v>
      </c>
      <c r="D161" s="17" t="s">
        <v>344</v>
      </c>
      <c r="E161" s="18">
        <v>185004</v>
      </c>
      <c r="F161" s="18">
        <v>185004</v>
      </c>
      <c r="G161" s="18">
        <v>0</v>
      </c>
      <c r="H161" s="18">
        <v>0</v>
      </c>
      <c r="I161" s="18">
        <f t="shared" si="7"/>
        <v>0</v>
      </c>
      <c r="J161" s="172"/>
      <c r="K161" s="171"/>
      <c r="L161" s="74"/>
      <c r="M161" s="74"/>
      <c r="N161" s="74"/>
    </row>
    <row r="162" spans="3:14" ht="13.8" hidden="1" x14ac:dyDescent="0.3">
      <c r="C162" s="79" t="s">
        <v>345</v>
      </c>
      <c r="D162" s="17" t="s">
        <v>346</v>
      </c>
      <c r="E162" s="18">
        <v>148800</v>
      </c>
      <c r="F162" s="18">
        <v>147823.06</v>
      </c>
      <c r="G162" s="18">
        <v>0</v>
      </c>
      <c r="H162" s="18">
        <v>0</v>
      </c>
      <c r="I162" s="18">
        <f t="shared" si="7"/>
        <v>0</v>
      </c>
      <c r="J162" s="172"/>
      <c r="K162" s="171"/>
      <c r="L162" s="74"/>
      <c r="M162" s="74"/>
      <c r="N162" s="74"/>
    </row>
    <row r="163" spans="3:14" ht="13.8" hidden="1" x14ac:dyDescent="0.3">
      <c r="C163" s="79" t="s">
        <v>347</v>
      </c>
      <c r="D163" s="17" t="s">
        <v>348</v>
      </c>
      <c r="E163" s="18">
        <v>148800</v>
      </c>
      <c r="F163" s="18">
        <v>148391.34</v>
      </c>
      <c r="G163" s="18">
        <v>0</v>
      </c>
      <c r="H163" s="18">
        <v>0</v>
      </c>
      <c r="I163" s="18">
        <f t="shared" si="7"/>
        <v>0</v>
      </c>
      <c r="J163" s="172"/>
      <c r="K163" s="171"/>
      <c r="L163" s="74"/>
      <c r="M163" s="74"/>
      <c r="N163" s="74"/>
    </row>
    <row r="164" spans="3:14" ht="13.8" hidden="1" x14ac:dyDescent="0.3">
      <c r="C164" s="79" t="s">
        <v>349</v>
      </c>
      <c r="D164" s="17" t="s">
        <v>350</v>
      </c>
      <c r="E164" s="18">
        <v>153000</v>
      </c>
      <c r="F164" s="18">
        <v>177095.02</v>
      </c>
      <c r="G164" s="18">
        <v>0</v>
      </c>
      <c r="H164" s="18">
        <v>0</v>
      </c>
      <c r="I164" s="18">
        <f t="shared" si="7"/>
        <v>0</v>
      </c>
      <c r="J164" s="172"/>
      <c r="K164" s="171"/>
      <c r="L164" s="74"/>
      <c r="M164" s="74"/>
      <c r="N164" s="74"/>
    </row>
    <row r="165" spans="3:14" ht="13.8" hidden="1" x14ac:dyDescent="0.3">
      <c r="C165" s="79" t="s">
        <v>351</v>
      </c>
      <c r="D165" s="17" t="s">
        <v>352</v>
      </c>
      <c r="E165" s="18">
        <v>153000</v>
      </c>
      <c r="F165" s="18">
        <v>152938.56</v>
      </c>
      <c r="G165" s="18">
        <v>0</v>
      </c>
      <c r="H165" s="18">
        <v>0</v>
      </c>
      <c r="I165" s="18">
        <f t="shared" si="7"/>
        <v>0</v>
      </c>
      <c r="J165" s="172"/>
      <c r="K165" s="171"/>
      <c r="L165" s="74"/>
      <c r="M165" s="74"/>
      <c r="N165" s="74"/>
    </row>
    <row r="166" spans="3:14" ht="13.8" x14ac:dyDescent="0.3">
      <c r="C166" s="79" t="s">
        <v>353</v>
      </c>
      <c r="D166" s="17" t="s">
        <v>354</v>
      </c>
      <c r="E166" s="18">
        <v>2127000</v>
      </c>
      <c r="F166" s="18">
        <v>2064028.6</v>
      </c>
      <c r="G166" s="18">
        <v>62971</v>
      </c>
      <c r="H166" s="18">
        <v>0</v>
      </c>
      <c r="I166" s="18">
        <f t="shared" si="7"/>
        <v>62971</v>
      </c>
      <c r="J166" s="172">
        <f>I166</f>
        <v>62971</v>
      </c>
      <c r="K166" s="171" t="s">
        <v>882</v>
      </c>
      <c r="L166" s="74"/>
      <c r="M166" s="74"/>
      <c r="N166" s="74"/>
    </row>
    <row r="167" spans="3:14" ht="13.8" hidden="1" x14ac:dyDescent="0.3">
      <c r="C167" s="79" t="s">
        <v>355</v>
      </c>
      <c r="D167" s="17" t="s">
        <v>356</v>
      </c>
      <c r="E167" s="18">
        <v>2073160</v>
      </c>
      <c r="F167" s="18">
        <v>2073160.01</v>
      </c>
      <c r="G167" s="18">
        <v>0</v>
      </c>
      <c r="H167" s="18">
        <v>0</v>
      </c>
      <c r="I167" s="18">
        <f t="shared" si="7"/>
        <v>0</v>
      </c>
      <c r="J167" s="172"/>
      <c r="K167" s="171"/>
      <c r="L167" s="74"/>
      <c r="M167" s="74"/>
      <c r="N167" s="74"/>
    </row>
    <row r="168" spans="3:14" ht="13.8" x14ac:dyDescent="0.3">
      <c r="C168" s="79" t="s">
        <v>357</v>
      </c>
      <c r="D168" s="17" t="s">
        <v>358</v>
      </c>
      <c r="E168" s="18">
        <v>1013000</v>
      </c>
      <c r="F168" s="18">
        <v>226486.7</v>
      </c>
      <c r="G168" s="18">
        <v>2818513</v>
      </c>
      <c r="H168" s="18">
        <v>0</v>
      </c>
      <c r="I168" s="18">
        <f t="shared" si="7"/>
        <v>2818513</v>
      </c>
      <c r="J168" s="172">
        <f>I168</f>
        <v>2818513</v>
      </c>
      <c r="K168" s="171" t="s">
        <v>902</v>
      </c>
      <c r="L168" s="74"/>
      <c r="M168" s="74"/>
      <c r="N168" s="74"/>
    </row>
    <row r="169" spans="3:14" ht="13.2" hidden="1" x14ac:dyDescent="0.25">
      <c r="C169" s="78" t="s">
        <v>359</v>
      </c>
      <c r="D169" s="17" t="s">
        <v>360</v>
      </c>
      <c r="E169" s="18"/>
      <c r="F169" s="18"/>
      <c r="G169" s="18"/>
      <c r="H169" s="18"/>
      <c r="I169" s="18"/>
      <c r="J169" s="86"/>
      <c r="K169" s="44"/>
      <c r="L169" s="74"/>
      <c r="M169" s="74"/>
      <c r="N169" s="74"/>
    </row>
    <row r="170" spans="3:14" ht="13.2" hidden="1" x14ac:dyDescent="0.25">
      <c r="C170" s="78" t="s">
        <v>361</v>
      </c>
      <c r="D170" s="17" t="s">
        <v>362</v>
      </c>
      <c r="E170" s="18">
        <v>52459</v>
      </c>
      <c r="F170" s="18">
        <v>52459.46</v>
      </c>
      <c r="G170" s="18">
        <v>0</v>
      </c>
      <c r="H170" s="18">
        <v>0</v>
      </c>
      <c r="I170" s="18">
        <f t="shared" ref="I170:I179" si="8">SUM(G170-H170)</f>
        <v>0</v>
      </c>
      <c r="J170" s="86"/>
      <c r="K170" s="44"/>
      <c r="L170" s="74"/>
      <c r="M170" s="74"/>
      <c r="N170" s="74"/>
    </row>
    <row r="171" spans="3:14" ht="13.2" hidden="1" x14ac:dyDescent="0.25">
      <c r="C171" s="78" t="s">
        <v>363</v>
      </c>
      <c r="D171" s="17" t="s">
        <v>364</v>
      </c>
      <c r="E171" s="18">
        <v>71695</v>
      </c>
      <c r="F171" s="18">
        <v>71695.38</v>
      </c>
      <c r="G171" s="18">
        <v>0</v>
      </c>
      <c r="H171" s="18">
        <v>0</v>
      </c>
      <c r="I171" s="18">
        <f t="shared" si="8"/>
        <v>0</v>
      </c>
      <c r="J171" s="86"/>
      <c r="K171" s="44"/>
      <c r="L171" s="74"/>
      <c r="M171" s="74"/>
      <c r="N171" s="74"/>
    </row>
    <row r="172" spans="3:14" ht="13.2" hidden="1" x14ac:dyDescent="0.25">
      <c r="C172" s="78" t="s">
        <v>365</v>
      </c>
      <c r="D172" s="17" t="s">
        <v>366</v>
      </c>
      <c r="E172" s="18">
        <v>193884</v>
      </c>
      <c r="F172" s="18">
        <v>193883.68</v>
      </c>
      <c r="G172" s="18">
        <v>0</v>
      </c>
      <c r="H172" s="18">
        <v>0</v>
      </c>
      <c r="I172" s="18">
        <f t="shared" si="8"/>
        <v>0</v>
      </c>
      <c r="J172" s="86"/>
      <c r="K172" s="44"/>
      <c r="L172" s="74"/>
      <c r="M172" s="74"/>
      <c r="N172" s="74"/>
    </row>
    <row r="173" spans="3:14" ht="13.2" hidden="1" x14ac:dyDescent="0.25">
      <c r="C173" s="78" t="s">
        <v>367</v>
      </c>
      <c r="D173" s="17" t="s">
        <v>368</v>
      </c>
      <c r="E173" s="18">
        <v>57912</v>
      </c>
      <c r="F173" s="18">
        <v>57912</v>
      </c>
      <c r="G173" s="18">
        <v>0</v>
      </c>
      <c r="H173" s="18">
        <v>0</v>
      </c>
      <c r="I173" s="18">
        <f t="shared" si="8"/>
        <v>0</v>
      </c>
      <c r="J173" s="86"/>
      <c r="K173" s="44"/>
      <c r="L173" s="74"/>
      <c r="M173" s="74"/>
      <c r="N173" s="74"/>
    </row>
    <row r="174" spans="3:14" ht="13.2" hidden="1" x14ac:dyDescent="0.25">
      <c r="C174" s="78" t="s">
        <v>369</v>
      </c>
      <c r="D174" s="17" t="s">
        <v>370</v>
      </c>
      <c r="E174" s="18">
        <v>20741</v>
      </c>
      <c r="F174" s="18">
        <v>20740.599999999999</v>
      </c>
      <c r="G174" s="18">
        <v>0</v>
      </c>
      <c r="H174" s="18">
        <v>0</v>
      </c>
      <c r="I174" s="18">
        <f t="shared" si="8"/>
        <v>0</v>
      </c>
      <c r="J174" s="86"/>
      <c r="K174" s="44"/>
      <c r="L174" s="74"/>
      <c r="M174" s="74"/>
      <c r="N174" s="74"/>
    </row>
    <row r="175" spans="3:14" ht="13.2" hidden="1" x14ac:dyDescent="0.25">
      <c r="C175" s="78" t="s">
        <v>371</v>
      </c>
      <c r="D175" s="17" t="s">
        <v>372</v>
      </c>
      <c r="E175" s="18">
        <v>48080</v>
      </c>
      <c r="F175" s="18">
        <v>48080</v>
      </c>
      <c r="G175" s="18">
        <v>0</v>
      </c>
      <c r="H175" s="18">
        <v>0</v>
      </c>
      <c r="I175" s="18">
        <f t="shared" si="8"/>
        <v>0</v>
      </c>
      <c r="J175" s="86"/>
      <c r="K175" s="44"/>
      <c r="L175" s="74"/>
      <c r="M175" s="74"/>
      <c r="N175" s="74"/>
    </row>
    <row r="176" spans="3:14" ht="13.2" hidden="1" x14ac:dyDescent="0.25">
      <c r="C176" s="78" t="s">
        <v>373</v>
      </c>
      <c r="D176" s="17" t="s">
        <v>374</v>
      </c>
      <c r="E176" s="18">
        <v>41438</v>
      </c>
      <c r="F176" s="18">
        <v>41438</v>
      </c>
      <c r="G176" s="18">
        <v>0</v>
      </c>
      <c r="H176" s="18">
        <v>0</v>
      </c>
      <c r="I176" s="18">
        <f t="shared" si="8"/>
        <v>0</v>
      </c>
      <c r="J176" s="86"/>
      <c r="K176" s="44"/>
      <c r="L176" s="74"/>
      <c r="M176" s="74"/>
      <c r="N176" s="74"/>
    </row>
    <row r="177" spans="3:14" ht="13.2" hidden="1" x14ac:dyDescent="0.25">
      <c r="C177" s="78" t="s">
        <v>375</v>
      </c>
      <c r="D177" s="17" t="s">
        <v>376</v>
      </c>
      <c r="E177" s="18">
        <v>50280</v>
      </c>
      <c r="F177" s="18">
        <v>50280</v>
      </c>
      <c r="G177" s="18">
        <v>0</v>
      </c>
      <c r="H177" s="18">
        <v>0</v>
      </c>
      <c r="I177" s="18">
        <f t="shared" si="8"/>
        <v>0</v>
      </c>
      <c r="J177" s="86"/>
      <c r="K177" s="44"/>
      <c r="L177" s="74"/>
      <c r="M177" s="74"/>
      <c r="N177" s="74"/>
    </row>
    <row r="178" spans="3:14" ht="13.2" hidden="1" x14ac:dyDescent="0.25">
      <c r="C178" s="78" t="s">
        <v>377</v>
      </c>
      <c r="D178" s="17" t="s">
        <v>378</v>
      </c>
      <c r="E178" s="18">
        <v>132120</v>
      </c>
      <c r="F178" s="18">
        <v>132119.51999999999</v>
      </c>
      <c r="G178" s="18">
        <v>0</v>
      </c>
      <c r="H178" s="18">
        <v>0</v>
      </c>
      <c r="I178" s="18">
        <f t="shared" si="8"/>
        <v>0</v>
      </c>
      <c r="J178" s="86"/>
      <c r="K178" s="44"/>
      <c r="L178" s="74"/>
      <c r="M178" s="74"/>
      <c r="N178" s="74"/>
    </row>
    <row r="179" spans="3:14" ht="13.2" hidden="1" x14ac:dyDescent="0.25">
      <c r="C179" s="78" t="s">
        <v>379</v>
      </c>
      <c r="D179" s="17" t="s">
        <v>380</v>
      </c>
      <c r="E179" s="18">
        <v>73890</v>
      </c>
      <c r="F179" s="18">
        <v>73889.8</v>
      </c>
      <c r="G179" s="18">
        <v>0</v>
      </c>
      <c r="H179" s="18">
        <v>0</v>
      </c>
      <c r="I179" s="18">
        <f t="shared" si="8"/>
        <v>0</v>
      </c>
      <c r="J179" s="86"/>
      <c r="K179" s="44"/>
      <c r="L179" s="74"/>
      <c r="M179" s="74"/>
      <c r="N179" s="74"/>
    </row>
    <row r="180" spans="3:14" ht="13.2" hidden="1" x14ac:dyDescent="0.25">
      <c r="C180" s="78" t="s">
        <v>381</v>
      </c>
      <c r="D180" s="17" t="s">
        <v>382</v>
      </c>
      <c r="E180" s="18"/>
      <c r="F180" s="18"/>
      <c r="G180" s="18"/>
      <c r="H180" s="18"/>
      <c r="I180" s="18"/>
      <c r="J180" s="86"/>
      <c r="K180" s="44"/>
      <c r="L180" s="74"/>
      <c r="M180" s="74"/>
      <c r="N180" s="74"/>
    </row>
    <row r="181" spans="3:14" ht="13.2" hidden="1" x14ac:dyDescent="0.25">
      <c r="C181" s="78" t="s">
        <v>383</v>
      </c>
      <c r="D181" s="17" t="s">
        <v>384</v>
      </c>
      <c r="E181" s="18">
        <v>68500</v>
      </c>
      <c r="F181" s="18">
        <v>68499.8</v>
      </c>
      <c r="G181" s="18">
        <v>0</v>
      </c>
      <c r="H181" s="18">
        <v>0</v>
      </c>
      <c r="I181" s="18">
        <f>SUM(G181-H181)</f>
        <v>0</v>
      </c>
      <c r="J181" s="86"/>
      <c r="K181" s="44"/>
      <c r="L181" s="74"/>
      <c r="M181" s="74"/>
      <c r="N181" s="74"/>
    </row>
    <row r="182" spans="3:14" ht="13.2" hidden="1" x14ac:dyDescent="0.25">
      <c r="C182" s="78" t="s">
        <v>385</v>
      </c>
      <c r="D182" s="17" t="s">
        <v>386</v>
      </c>
      <c r="E182" s="18"/>
      <c r="F182" s="18"/>
      <c r="G182" s="18"/>
      <c r="H182" s="18"/>
      <c r="I182" s="18"/>
      <c r="J182" s="86"/>
      <c r="K182" s="44"/>
      <c r="L182" s="74"/>
      <c r="M182" s="74"/>
      <c r="N182" s="74"/>
    </row>
    <row r="183" spans="3:14" ht="13.2" hidden="1" x14ac:dyDescent="0.25">
      <c r="C183" s="78" t="s">
        <v>387</v>
      </c>
      <c r="D183" s="17" t="s">
        <v>388</v>
      </c>
      <c r="E183" s="18">
        <v>822200</v>
      </c>
      <c r="F183" s="18">
        <v>794288.12</v>
      </c>
      <c r="G183" s="18">
        <v>0</v>
      </c>
      <c r="H183" s="18">
        <v>0</v>
      </c>
      <c r="I183" s="18">
        <f>SUM(G183-H183)</f>
        <v>0</v>
      </c>
      <c r="J183" s="86"/>
      <c r="K183" s="44"/>
      <c r="L183" s="74"/>
      <c r="M183" s="74"/>
      <c r="N183" s="74"/>
    </row>
    <row r="184" spans="3:14" ht="13.2" hidden="1" x14ac:dyDescent="0.25">
      <c r="C184" s="78" t="s">
        <v>389</v>
      </c>
      <c r="D184" s="17" t="s">
        <v>390</v>
      </c>
      <c r="E184" s="18">
        <v>355563</v>
      </c>
      <c r="F184" s="18">
        <v>293780.25</v>
      </c>
      <c r="G184" s="18">
        <v>0</v>
      </c>
      <c r="H184" s="18">
        <v>0</v>
      </c>
      <c r="I184" s="18">
        <f>SUM(G184-H184)</f>
        <v>0</v>
      </c>
      <c r="J184" s="86"/>
      <c r="K184" s="44"/>
      <c r="L184" s="74"/>
      <c r="M184" s="74"/>
      <c r="N184" s="74"/>
    </row>
    <row r="185" spans="3:14" ht="13.2" hidden="1" x14ac:dyDescent="0.25">
      <c r="C185" s="79" t="s">
        <v>674</v>
      </c>
      <c r="D185" s="17" t="s">
        <v>96</v>
      </c>
      <c r="E185" s="18">
        <v>3087778</v>
      </c>
      <c r="F185" s="18">
        <v>3087777.94</v>
      </c>
      <c r="G185" s="18">
        <v>0</v>
      </c>
      <c r="H185" s="18">
        <v>0</v>
      </c>
      <c r="I185" s="18">
        <f>SUM(G185-H185)</f>
        <v>0</v>
      </c>
      <c r="J185" s="86"/>
      <c r="K185" s="44"/>
      <c r="L185" s="74"/>
      <c r="M185" s="74"/>
      <c r="N185" s="74"/>
    </row>
    <row r="186" spans="3:14" ht="13.2" hidden="1" x14ac:dyDescent="0.25">
      <c r="C186" s="78" t="s">
        <v>391</v>
      </c>
      <c r="D186" s="17" t="s">
        <v>392</v>
      </c>
      <c r="E186" s="18">
        <v>214239</v>
      </c>
      <c r="F186" s="18">
        <v>214238.9</v>
      </c>
      <c r="G186" s="18">
        <v>0</v>
      </c>
      <c r="H186" s="18">
        <v>0</v>
      </c>
      <c r="I186" s="18">
        <f>SUM(G186-H186)</f>
        <v>0</v>
      </c>
      <c r="J186" s="86"/>
      <c r="K186" s="44"/>
      <c r="L186" s="74"/>
      <c r="M186" s="74"/>
      <c r="N186" s="74"/>
    </row>
    <row r="187" spans="3:14" ht="13.2" hidden="1" x14ac:dyDescent="0.25">
      <c r="C187" s="78" t="s">
        <v>393</v>
      </c>
      <c r="D187" s="17" t="s">
        <v>394</v>
      </c>
      <c r="E187" s="18"/>
      <c r="F187" s="18"/>
      <c r="G187" s="18"/>
      <c r="H187" s="18"/>
      <c r="I187" s="18"/>
      <c r="J187" s="86"/>
      <c r="K187" s="44"/>
      <c r="L187" s="74"/>
      <c r="M187" s="74"/>
      <c r="N187" s="74"/>
    </row>
    <row r="188" spans="3:14" ht="13.2" hidden="1" x14ac:dyDescent="0.25">
      <c r="C188" s="78" t="s">
        <v>395</v>
      </c>
      <c r="D188" s="17" t="s">
        <v>396</v>
      </c>
      <c r="E188" s="18">
        <v>513100</v>
      </c>
      <c r="F188" s="18">
        <v>513100</v>
      </c>
      <c r="G188" s="18">
        <v>0</v>
      </c>
      <c r="H188" s="18">
        <v>0</v>
      </c>
      <c r="I188" s="18">
        <f>SUM(G188-H188)</f>
        <v>0</v>
      </c>
      <c r="J188" s="86"/>
      <c r="K188" s="44"/>
      <c r="L188" s="74"/>
      <c r="M188" s="74"/>
      <c r="N188" s="74"/>
    </row>
    <row r="189" spans="3:14" ht="13.2" hidden="1" x14ac:dyDescent="0.25">
      <c r="C189" s="81" t="s">
        <v>397</v>
      </c>
      <c r="D189" s="82" t="s">
        <v>398</v>
      </c>
      <c r="E189" s="83">
        <v>236555</v>
      </c>
      <c r="F189" s="83">
        <v>236555.31</v>
      </c>
      <c r="G189" s="83">
        <v>0</v>
      </c>
      <c r="H189" s="83">
        <v>0</v>
      </c>
      <c r="I189" s="18">
        <f>SUM(G189-H189)</f>
        <v>0</v>
      </c>
      <c r="J189" s="86"/>
      <c r="K189" s="44"/>
      <c r="L189" s="74"/>
      <c r="M189" s="74"/>
      <c r="N189" s="74"/>
    </row>
    <row r="190" spans="3:14" ht="13.2" x14ac:dyDescent="0.25">
      <c r="C190" s="88"/>
      <c r="D190" s="72"/>
      <c r="E190" s="73">
        <f>SUM(E3:E189)</f>
        <v>236265350</v>
      </c>
      <c r="F190" s="73">
        <f>SUM(F3:F189)</f>
        <v>232581330.41000015</v>
      </c>
      <c r="G190" s="73">
        <f>SUM(G3:G189)</f>
        <v>29274100</v>
      </c>
      <c r="H190" s="73">
        <f>SUM(H3:H189)</f>
        <v>8440715.8399999999</v>
      </c>
      <c r="I190" s="73">
        <f>SUM(I3:I189)</f>
        <v>20833384.16</v>
      </c>
      <c r="J190" s="90">
        <f>SUM(J4:J168)</f>
        <v>29274100</v>
      </c>
      <c r="K190" s="89"/>
      <c r="L190" s="74"/>
      <c r="M190" s="74"/>
      <c r="N190" s="74"/>
    </row>
  </sheetData>
  <pageMargins left="0" right="0.19685039370078741" top="0.19685039370078741" bottom="0.31496062992125984" header="0" footer="0.11811023622047244"/>
  <pageSetup paperSize="9"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F21" sqref="F21"/>
    </sheetView>
  </sheetViews>
  <sheetFormatPr defaultRowHeight="12" x14ac:dyDescent="0.25"/>
  <cols>
    <col min="3" max="3" width="46.7109375" customWidth="1"/>
    <col min="4" max="5" width="12.7109375" hidden="1" customWidth="1"/>
    <col min="6" max="9" width="12.7109375" customWidth="1"/>
    <col min="10" max="10" width="31.7109375" customWidth="1"/>
  </cols>
  <sheetData>
    <row r="1" spans="1:10" ht="13.2" x14ac:dyDescent="0.25">
      <c r="A1" s="1"/>
      <c r="B1" s="45"/>
      <c r="C1" s="45" t="s">
        <v>8</v>
      </c>
      <c r="D1" s="47" t="s">
        <v>0</v>
      </c>
      <c r="E1" s="45" t="s">
        <v>1</v>
      </c>
      <c r="F1" s="47" t="s">
        <v>2</v>
      </c>
      <c r="G1" s="47" t="s">
        <v>3</v>
      </c>
      <c r="H1" s="47" t="s">
        <v>4</v>
      </c>
      <c r="I1" s="47" t="s">
        <v>31</v>
      </c>
      <c r="J1" s="48" t="s">
        <v>32</v>
      </c>
    </row>
    <row r="2" spans="1:10" ht="39.6" x14ac:dyDescent="0.25">
      <c r="A2" s="1"/>
      <c r="B2" s="50"/>
      <c r="C2" s="50"/>
      <c r="D2" s="51" t="s">
        <v>791</v>
      </c>
      <c r="E2" s="51" t="s">
        <v>791</v>
      </c>
      <c r="F2" s="53">
        <v>2016</v>
      </c>
      <c r="G2" s="51" t="s">
        <v>697</v>
      </c>
      <c r="H2" s="53" t="s">
        <v>5</v>
      </c>
      <c r="I2" s="51" t="s">
        <v>664</v>
      </c>
      <c r="J2" s="104"/>
    </row>
    <row r="3" spans="1:10" ht="13.2" hidden="1" x14ac:dyDescent="0.25">
      <c r="B3" s="91" t="s">
        <v>399</v>
      </c>
      <c r="C3" s="17" t="s">
        <v>400</v>
      </c>
      <c r="D3" s="18">
        <v>0</v>
      </c>
      <c r="E3" s="18">
        <v>0</v>
      </c>
      <c r="F3" s="18">
        <v>0</v>
      </c>
      <c r="G3" s="18">
        <v>0</v>
      </c>
      <c r="H3" s="18">
        <f t="shared" ref="H3:H29" si="0">SUM(F3-G3)</f>
        <v>0</v>
      </c>
      <c r="I3" s="71"/>
      <c r="J3" s="57"/>
    </row>
    <row r="4" spans="1:10" ht="13.2" x14ac:dyDescent="0.25">
      <c r="B4" s="91" t="s">
        <v>401</v>
      </c>
      <c r="C4" s="17" t="s">
        <v>402</v>
      </c>
      <c r="D4" s="18">
        <v>9900092</v>
      </c>
      <c r="E4" s="18">
        <v>12839090.289999999</v>
      </c>
      <c r="F4" s="18">
        <v>2289214</v>
      </c>
      <c r="G4" s="18">
        <v>1753577</v>
      </c>
      <c r="H4" s="18">
        <f t="shared" si="0"/>
        <v>535637</v>
      </c>
      <c r="I4" s="18">
        <v>2289214</v>
      </c>
      <c r="J4" s="121" t="s">
        <v>799</v>
      </c>
    </row>
    <row r="5" spans="1:10" ht="13.2" hidden="1" x14ac:dyDescent="0.25">
      <c r="B5" s="91" t="s">
        <v>92</v>
      </c>
      <c r="C5" s="17" t="s">
        <v>403</v>
      </c>
      <c r="D5" s="18">
        <v>0</v>
      </c>
      <c r="E5" s="18">
        <v>0</v>
      </c>
      <c r="F5" s="18">
        <v>0</v>
      </c>
      <c r="G5" s="18">
        <v>0</v>
      </c>
      <c r="H5" s="18">
        <f t="shared" si="0"/>
        <v>0</v>
      </c>
      <c r="I5" s="40"/>
      <c r="J5" s="57"/>
    </row>
    <row r="6" spans="1:10" ht="13.2" hidden="1" x14ac:dyDescent="0.25">
      <c r="B6" s="91" t="s">
        <v>404</v>
      </c>
      <c r="C6" s="17" t="s">
        <v>405</v>
      </c>
      <c r="D6" s="18">
        <v>2300167</v>
      </c>
      <c r="E6" s="18">
        <v>2351469.83</v>
      </c>
      <c r="F6" s="18">
        <v>0</v>
      </c>
      <c r="G6" s="18">
        <v>0</v>
      </c>
      <c r="H6" s="18">
        <f t="shared" si="0"/>
        <v>0</v>
      </c>
      <c r="I6" s="55"/>
      <c r="J6" s="57"/>
    </row>
    <row r="7" spans="1:10" ht="13.2" hidden="1" x14ac:dyDescent="0.25">
      <c r="B7" s="91" t="s">
        <v>71</v>
      </c>
      <c r="C7" s="17" t="s">
        <v>406</v>
      </c>
      <c r="D7" s="18">
        <v>0</v>
      </c>
      <c r="E7" s="18">
        <v>297794.09000000003</v>
      </c>
      <c r="F7" s="18">
        <v>0</v>
      </c>
      <c r="G7" s="18">
        <v>0</v>
      </c>
      <c r="H7" s="18">
        <f t="shared" si="0"/>
        <v>0</v>
      </c>
      <c r="I7" s="55"/>
      <c r="J7" s="57"/>
    </row>
    <row r="8" spans="1:10" ht="13.2" hidden="1" x14ac:dyDescent="0.25">
      <c r="B8" s="91" t="s">
        <v>407</v>
      </c>
      <c r="C8" s="17" t="s">
        <v>408</v>
      </c>
      <c r="D8" s="18">
        <v>207500</v>
      </c>
      <c r="E8" s="18">
        <v>207500</v>
      </c>
      <c r="F8" s="18">
        <v>0</v>
      </c>
      <c r="G8" s="18">
        <v>0</v>
      </c>
      <c r="H8" s="18">
        <f t="shared" si="0"/>
        <v>0</v>
      </c>
      <c r="I8" s="55"/>
      <c r="J8" s="57"/>
    </row>
    <row r="9" spans="1:10" ht="13.2" hidden="1" x14ac:dyDescent="0.25">
      <c r="B9" s="91" t="s">
        <v>409</v>
      </c>
      <c r="C9" s="17" t="s">
        <v>410</v>
      </c>
      <c r="D9" s="18">
        <v>290000</v>
      </c>
      <c r="E9" s="18">
        <v>274018.95</v>
      </c>
      <c r="F9" s="18">
        <v>0</v>
      </c>
      <c r="G9" s="18">
        <v>0</v>
      </c>
      <c r="H9" s="18">
        <f t="shared" si="0"/>
        <v>0</v>
      </c>
      <c r="I9" s="55"/>
      <c r="J9" s="57"/>
    </row>
    <row r="10" spans="1:10" ht="13.2" hidden="1" x14ac:dyDescent="0.25">
      <c r="B10" s="91" t="s">
        <v>411</v>
      </c>
      <c r="C10" s="17" t="s">
        <v>412</v>
      </c>
      <c r="D10" s="18">
        <v>375000</v>
      </c>
      <c r="E10" s="18">
        <v>312375</v>
      </c>
      <c r="F10" s="18">
        <v>0</v>
      </c>
      <c r="G10" s="18">
        <v>0</v>
      </c>
      <c r="H10" s="18">
        <f t="shared" si="0"/>
        <v>0</v>
      </c>
      <c r="I10" s="55"/>
      <c r="J10" s="57"/>
    </row>
    <row r="11" spans="1:10" ht="39.6" hidden="1" x14ac:dyDescent="0.25">
      <c r="B11" s="78" t="s">
        <v>413</v>
      </c>
      <c r="C11" s="87" t="s">
        <v>414</v>
      </c>
      <c r="D11" s="18">
        <v>250000</v>
      </c>
      <c r="E11" s="18">
        <v>233408.33</v>
      </c>
      <c r="F11" s="18">
        <v>0</v>
      </c>
      <c r="G11" s="18">
        <v>0</v>
      </c>
      <c r="H11" s="18">
        <f t="shared" si="0"/>
        <v>0</v>
      </c>
      <c r="I11" s="55"/>
      <c r="J11" s="57"/>
    </row>
    <row r="12" spans="1:10" ht="26.4" x14ac:dyDescent="0.25">
      <c r="B12" s="78" t="s">
        <v>675</v>
      </c>
      <c r="C12" s="87" t="s">
        <v>676</v>
      </c>
      <c r="D12" s="18">
        <v>0</v>
      </c>
      <c r="E12" s="18">
        <v>0</v>
      </c>
      <c r="F12" s="18">
        <v>7000000</v>
      </c>
      <c r="G12" s="18">
        <v>0</v>
      </c>
      <c r="H12" s="18">
        <f t="shared" si="0"/>
        <v>7000000</v>
      </c>
      <c r="I12" s="18">
        <v>7000000</v>
      </c>
      <c r="J12" s="121" t="s">
        <v>800</v>
      </c>
    </row>
    <row r="13" spans="1:10" ht="13.2" x14ac:dyDescent="0.25">
      <c r="B13" s="78" t="s">
        <v>677</v>
      </c>
      <c r="C13" s="94" t="s">
        <v>805</v>
      </c>
      <c r="D13" s="18">
        <v>0</v>
      </c>
      <c r="E13" s="18">
        <v>0</v>
      </c>
      <c r="F13" s="18">
        <v>1029210</v>
      </c>
      <c r="G13" s="18">
        <v>0</v>
      </c>
      <c r="H13" s="18">
        <f t="shared" si="0"/>
        <v>1029210</v>
      </c>
      <c r="I13" s="18">
        <v>1029210</v>
      </c>
      <c r="J13" s="121" t="s">
        <v>801</v>
      </c>
    </row>
    <row r="14" spans="1:10" ht="13.2" hidden="1" x14ac:dyDescent="0.25">
      <c r="B14" s="78" t="s">
        <v>415</v>
      </c>
      <c r="C14" s="17" t="s">
        <v>416</v>
      </c>
      <c r="D14" s="18">
        <v>4058700</v>
      </c>
      <c r="E14" s="18">
        <v>3684783.15</v>
      </c>
      <c r="F14" s="18">
        <v>0</v>
      </c>
      <c r="G14" s="18">
        <v>0</v>
      </c>
      <c r="H14" s="18">
        <f t="shared" si="0"/>
        <v>0</v>
      </c>
      <c r="I14" s="18"/>
      <c r="J14" s="121"/>
    </row>
    <row r="15" spans="1:10" ht="13.2" hidden="1" x14ac:dyDescent="0.25">
      <c r="B15" s="78" t="s">
        <v>417</v>
      </c>
      <c r="C15" s="17" t="s">
        <v>418</v>
      </c>
      <c r="D15" s="18">
        <v>1022560</v>
      </c>
      <c r="E15" s="18">
        <v>1019370.14</v>
      </c>
      <c r="F15" s="18">
        <v>0</v>
      </c>
      <c r="G15" s="18">
        <v>0</v>
      </c>
      <c r="H15" s="18">
        <f t="shared" si="0"/>
        <v>0</v>
      </c>
      <c r="I15" s="18"/>
      <c r="J15" s="121"/>
    </row>
    <row r="16" spans="1:10" ht="13.2" hidden="1" x14ac:dyDescent="0.25">
      <c r="B16" s="78" t="s">
        <v>419</v>
      </c>
      <c r="C16" s="17" t="s">
        <v>420</v>
      </c>
      <c r="D16" s="18">
        <v>451477</v>
      </c>
      <c r="E16" s="18">
        <v>451476.84</v>
      </c>
      <c r="F16" s="18">
        <v>0</v>
      </c>
      <c r="G16" s="18">
        <v>0</v>
      </c>
      <c r="H16" s="18">
        <f t="shared" si="0"/>
        <v>0</v>
      </c>
      <c r="I16" s="18"/>
      <c r="J16" s="121"/>
    </row>
    <row r="17" spans="2:10" ht="13.2" hidden="1" x14ac:dyDescent="0.25">
      <c r="B17" s="78" t="s">
        <v>421</v>
      </c>
      <c r="C17" s="17" t="s">
        <v>422</v>
      </c>
      <c r="D17" s="18">
        <v>200000</v>
      </c>
      <c r="E17" s="18">
        <v>200000</v>
      </c>
      <c r="F17" s="18">
        <v>0</v>
      </c>
      <c r="G17" s="18">
        <v>0</v>
      </c>
      <c r="H17" s="18">
        <f t="shared" si="0"/>
        <v>0</v>
      </c>
      <c r="I17" s="18"/>
      <c r="J17" s="121"/>
    </row>
    <row r="18" spans="2:10" ht="13.2" hidden="1" x14ac:dyDescent="0.25">
      <c r="B18" s="78" t="s">
        <v>423</v>
      </c>
      <c r="C18" s="17" t="s">
        <v>424</v>
      </c>
      <c r="D18" s="18">
        <v>396831</v>
      </c>
      <c r="E18" s="18">
        <v>396831.3</v>
      </c>
      <c r="F18" s="18">
        <v>0</v>
      </c>
      <c r="G18" s="18">
        <v>0</v>
      </c>
      <c r="H18" s="18">
        <f t="shared" si="0"/>
        <v>0</v>
      </c>
      <c r="I18" s="18"/>
      <c r="J18" s="121"/>
    </row>
    <row r="19" spans="2:10" ht="18" hidden="1" customHeight="1" x14ac:dyDescent="0.25">
      <c r="B19" s="79" t="s">
        <v>425</v>
      </c>
      <c r="C19" s="17" t="s">
        <v>426</v>
      </c>
      <c r="D19" s="18">
        <v>1115404</v>
      </c>
      <c r="E19" s="18">
        <v>1003935.91</v>
      </c>
      <c r="F19" s="18">
        <v>0</v>
      </c>
      <c r="G19" s="18">
        <v>0</v>
      </c>
      <c r="H19" s="18">
        <f t="shared" si="0"/>
        <v>0</v>
      </c>
      <c r="I19" s="18"/>
      <c r="J19" s="121"/>
    </row>
    <row r="20" spans="2:10" ht="13.2" x14ac:dyDescent="0.25">
      <c r="B20" s="79" t="s">
        <v>427</v>
      </c>
      <c r="C20" s="17" t="s">
        <v>428</v>
      </c>
      <c r="D20" s="18">
        <v>1468850</v>
      </c>
      <c r="E20" s="18">
        <v>0</v>
      </c>
      <c r="F20" s="18">
        <v>2961200</v>
      </c>
      <c r="G20" s="18">
        <v>0</v>
      </c>
      <c r="H20" s="18">
        <f t="shared" si="0"/>
        <v>2961200</v>
      </c>
      <c r="I20" s="18">
        <v>2961200</v>
      </c>
      <c r="J20" s="121" t="s">
        <v>802</v>
      </c>
    </row>
    <row r="21" spans="2:10" ht="13.2" hidden="1" x14ac:dyDescent="0.25">
      <c r="B21" s="79" t="s">
        <v>429</v>
      </c>
      <c r="C21" s="17" t="s">
        <v>430</v>
      </c>
      <c r="D21" s="18">
        <v>430800</v>
      </c>
      <c r="E21" s="18">
        <v>430477.87</v>
      </c>
      <c r="F21" s="18">
        <v>0</v>
      </c>
      <c r="G21" s="18">
        <v>0</v>
      </c>
      <c r="H21" s="18">
        <f t="shared" si="0"/>
        <v>0</v>
      </c>
      <c r="I21" s="18"/>
      <c r="J21" s="121"/>
    </row>
    <row r="22" spans="2:10" ht="13.2" hidden="1" x14ac:dyDescent="0.25">
      <c r="B22" s="78" t="s">
        <v>431</v>
      </c>
      <c r="C22" s="17" t="s">
        <v>432</v>
      </c>
      <c r="D22" s="18">
        <v>750000</v>
      </c>
      <c r="E22" s="18">
        <v>705500</v>
      </c>
      <c r="F22" s="18">
        <v>0</v>
      </c>
      <c r="G22" s="18">
        <v>0</v>
      </c>
      <c r="H22" s="18">
        <f t="shared" si="0"/>
        <v>0</v>
      </c>
      <c r="I22" s="18"/>
      <c r="J22" s="121"/>
    </row>
    <row r="23" spans="2:10" ht="13.2" hidden="1" x14ac:dyDescent="0.25">
      <c r="B23" s="79" t="s">
        <v>433</v>
      </c>
      <c r="C23" s="17" t="s">
        <v>434</v>
      </c>
      <c r="D23" s="18">
        <v>915000</v>
      </c>
      <c r="E23" s="18">
        <v>830000</v>
      </c>
      <c r="F23" s="18">
        <v>0</v>
      </c>
      <c r="G23" s="18">
        <v>0</v>
      </c>
      <c r="H23" s="18">
        <f t="shared" si="0"/>
        <v>0</v>
      </c>
      <c r="I23" s="18"/>
      <c r="J23" s="121"/>
    </row>
    <row r="24" spans="2:10" ht="13.2" x14ac:dyDescent="0.25">
      <c r="B24" s="79" t="s">
        <v>435</v>
      </c>
      <c r="C24" s="85" t="s">
        <v>806</v>
      </c>
      <c r="D24" s="18">
        <v>915000</v>
      </c>
      <c r="E24" s="18">
        <v>15255500</v>
      </c>
      <c r="F24" s="18">
        <v>14400000</v>
      </c>
      <c r="G24" s="18">
        <v>14400000</v>
      </c>
      <c r="H24" s="18">
        <f t="shared" si="0"/>
        <v>0</v>
      </c>
      <c r="I24" s="18">
        <v>14400000</v>
      </c>
      <c r="J24" s="121" t="s">
        <v>803</v>
      </c>
    </row>
    <row r="25" spans="2:10" ht="13.2" hidden="1" x14ac:dyDescent="0.25">
      <c r="B25" s="79" t="s">
        <v>436</v>
      </c>
      <c r="C25" s="17" t="s">
        <v>437</v>
      </c>
      <c r="D25" s="18">
        <v>117176</v>
      </c>
      <c r="E25" s="18">
        <v>117175.6</v>
      </c>
      <c r="F25" s="18">
        <v>0</v>
      </c>
      <c r="G25" s="18">
        <v>0</v>
      </c>
      <c r="H25" s="18">
        <f t="shared" si="0"/>
        <v>0</v>
      </c>
      <c r="I25" s="18"/>
      <c r="J25" s="121"/>
    </row>
    <row r="26" spans="2:10" ht="13.2" hidden="1" x14ac:dyDescent="0.25">
      <c r="B26" s="78" t="s">
        <v>438</v>
      </c>
      <c r="C26" s="17" t="s">
        <v>439</v>
      </c>
      <c r="D26" s="18">
        <v>335000</v>
      </c>
      <c r="E26" s="18">
        <v>335000</v>
      </c>
      <c r="F26" s="18">
        <v>0</v>
      </c>
      <c r="G26" s="18">
        <v>0</v>
      </c>
      <c r="H26" s="18">
        <f t="shared" si="0"/>
        <v>0</v>
      </c>
      <c r="I26" s="18"/>
      <c r="J26" s="121"/>
    </row>
    <row r="27" spans="2:10" ht="13.2" hidden="1" x14ac:dyDescent="0.25">
      <c r="B27" s="79" t="s">
        <v>440</v>
      </c>
      <c r="C27" s="17" t="s">
        <v>441</v>
      </c>
      <c r="D27" s="18">
        <v>0</v>
      </c>
      <c r="E27" s="18">
        <v>0</v>
      </c>
      <c r="F27" s="18">
        <v>0</v>
      </c>
      <c r="G27" s="18">
        <v>0</v>
      </c>
      <c r="H27" s="18">
        <f t="shared" si="0"/>
        <v>0</v>
      </c>
      <c r="I27" s="18"/>
      <c r="J27" s="121"/>
    </row>
    <row r="28" spans="2:10" ht="13.2" hidden="1" x14ac:dyDescent="0.25">
      <c r="B28" s="79" t="s">
        <v>442</v>
      </c>
      <c r="C28" s="17" t="s">
        <v>443</v>
      </c>
      <c r="D28" s="18">
        <v>2472239</v>
      </c>
      <c r="E28" s="18">
        <v>1632</v>
      </c>
      <c r="F28" s="18">
        <v>0</v>
      </c>
      <c r="G28" s="18">
        <v>0</v>
      </c>
      <c r="H28" s="18">
        <f t="shared" si="0"/>
        <v>0</v>
      </c>
      <c r="I28" s="18"/>
      <c r="J28" s="121"/>
    </row>
    <row r="29" spans="2:10" ht="13.2" x14ac:dyDescent="0.25">
      <c r="B29" s="92">
        <v>364865</v>
      </c>
      <c r="C29" s="17" t="s">
        <v>678</v>
      </c>
      <c r="D29" s="18">
        <v>0</v>
      </c>
      <c r="E29" s="18">
        <v>0</v>
      </c>
      <c r="F29" s="18">
        <v>1029210</v>
      </c>
      <c r="G29" s="18">
        <v>0</v>
      </c>
      <c r="H29" s="18">
        <f t="shared" si="0"/>
        <v>1029210</v>
      </c>
      <c r="I29" s="18">
        <v>0</v>
      </c>
      <c r="J29" s="121" t="s">
        <v>804</v>
      </c>
    </row>
    <row r="30" spans="2:10" ht="13.2" x14ac:dyDescent="0.25">
      <c r="B30" s="43"/>
      <c r="C30" s="43"/>
      <c r="D30" s="43"/>
      <c r="E30" s="43"/>
      <c r="F30" s="43"/>
      <c r="G30" s="43"/>
      <c r="H30" s="43"/>
      <c r="I30" s="60"/>
      <c r="J30" s="56"/>
    </row>
    <row r="31" spans="2:10" ht="13.2" x14ac:dyDescent="0.25">
      <c r="B31" s="82"/>
      <c r="C31" s="82"/>
      <c r="D31" s="83">
        <f t="shared" ref="D31:I31" si="1">SUM(D3:D30)</f>
        <v>27971796</v>
      </c>
      <c r="E31" s="83">
        <f t="shared" si="1"/>
        <v>40947339.300000004</v>
      </c>
      <c r="F31" s="83">
        <f t="shared" si="1"/>
        <v>28708834</v>
      </c>
      <c r="G31" s="83">
        <f t="shared" si="1"/>
        <v>16153577</v>
      </c>
      <c r="H31" s="83">
        <f t="shared" si="1"/>
        <v>12555257</v>
      </c>
      <c r="I31" s="83">
        <f t="shared" si="1"/>
        <v>27679624</v>
      </c>
      <c r="J31" s="76"/>
    </row>
    <row r="32" spans="2:10" ht="13.2" x14ac:dyDescent="0.25">
      <c r="B32" s="16"/>
      <c r="C32" s="16"/>
      <c r="D32" s="16"/>
      <c r="E32" s="16"/>
      <c r="F32" s="16"/>
      <c r="G32" s="16"/>
      <c r="H32" s="16"/>
    </row>
  </sheetData>
  <pageMargins left="0" right="0.19685039370078741" top="0.19685039370078741" bottom="0.31496062992125984" header="0" footer="0.11811023622047244"/>
  <pageSetup paperSize="9"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zoomScaleNormal="100" workbookViewId="0">
      <selection activeCell="I78" sqref="I78"/>
    </sheetView>
  </sheetViews>
  <sheetFormatPr defaultRowHeight="12" x14ac:dyDescent="0.25"/>
  <cols>
    <col min="2" max="2" width="9.28515625" style="130"/>
    <col min="3" max="3" width="49.7109375" customWidth="1"/>
    <col min="4" max="4" width="3" hidden="1" customWidth="1"/>
    <col min="5" max="5" width="3.85546875" hidden="1" customWidth="1"/>
    <col min="6" max="8" width="12.7109375" customWidth="1"/>
    <col min="9" max="9" width="15.7109375" customWidth="1"/>
    <col min="10" max="10" width="42" customWidth="1"/>
  </cols>
  <sheetData>
    <row r="1" spans="1:10" ht="13.2" x14ac:dyDescent="0.25">
      <c r="A1" s="1"/>
      <c r="B1" s="123"/>
      <c r="C1" s="45" t="s">
        <v>9</v>
      </c>
      <c r="D1" s="47" t="s">
        <v>0</v>
      </c>
      <c r="E1" s="45" t="s">
        <v>1</v>
      </c>
      <c r="F1" s="47" t="s">
        <v>2</v>
      </c>
      <c r="G1" s="47" t="s">
        <v>3</v>
      </c>
      <c r="H1" s="49" t="s">
        <v>4</v>
      </c>
      <c r="I1" s="47" t="s">
        <v>31</v>
      </c>
      <c r="J1" s="47" t="s">
        <v>32</v>
      </c>
    </row>
    <row r="2" spans="1:10" ht="27" customHeight="1" x14ac:dyDescent="0.25">
      <c r="A2" s="1"/>
      <c r="B2" s="124"/>
      <c r="C2" s="50"/>
      <c r="D2" s="51" t="s">
        <v>791</v>
      </c>
      <c r="E2" s="51" t="s">
        <v>791</v>
      </c>
      <c r="F2" s="53">
        <v>2016</v>
      </c>
      <c r="G2" s="51" t="s">
        <v>697</v>
      </c>
      <c r="H2" s="119" t="s">
        <v>5</v>
      </c>
      <c r="I2" s="51" t="s">
        <v>664</v>
      </c>
      <c r="J2" s="54"/>
    </row>
    <row r="3" spans="1:10" ht="13.2" hidden="1" x14ac:dyDescent="0.25">
      <c r="B3" s="125" t="s">
        <v>444</v>
      </c>
      <c r="C3" s="17" t="s">
        <v>445</v>
      </c>
      <c r="D3" s="18">
        <v>10134618</v>
      </c>
      <c r="E3" s="18">
        <v>10154620.57</v>
      </c>
      <c r="F3" s="18">
        <v>0</v>
      </c>
      <c r="G3" s="18">
        <v>0</v>
      </c>
      <c r="H3" s="95">
        <f t="shared" ref="H3:H34" si="0">SUM(F3-G3)</f>
        <v>0</v>
      </c>
      <c r="I3" s="61"/>
      <c r="J3" s="71"/>
    </row>
    <row r="4" spans="1:10" ht="13.2" hidden="1" x14ac:dyDescent="0.25">
      <c r="B4" s="126" t="s">
        <v>446</v>
      </c>
      <c r="C4" s="17" t="s">
        <v>447</v>
      </c>
      <c r="D4" s="18">
        <v>-1800000</v>
      </c>
      <c r="E4" s="18">
        <v>-1800000</v>
      </c>
      <c r="F4" s="18">
        <v>0</v>
      </c>
      <c r="G4" s="18">
        <v>0</v>
      </c>
      <c r="H4" s="95">
        <f t="shared" si="0"/>
        <v>0</v>
      </c>
      <c r="I4" s="97"/>
      <c r="J4" s="71"/>
    </row>
    <row r="5" spans="1:10" ht="13.2" hidden="1" x14ac:dyDescent="0.25">
      <c r="B5" s="125" t="s">
        <v>448</v>
      </c>
      <c r="C5" s="87" t="s">
        <v>449</v>
      </c>
      <c r="D5" s="18">
        <v>0</v>
      </c>
      <c r="E5" s="18">
        <v>-144000</v>
      </c>
      <c r="F5" s="18">
        <v>0</v>
      </c>
      <c r="G5" s="18">
        <v>0</v>
      </c>
      <c r="H5" s="95">
        <f t="shared" si="0"/>
        <v>0</v>
      </c>
      <c r="I5" s="97"/>
      <c r="J5" s="71"/>
    </row>
    <row r="6" spans="1:10" ht="13.2" hidden="1" x14ac:dyDescent="0.25">
      <c r="B6" s="125" t="s">
        <v>450</v>
      </c>
      <c r="C6" s="87" t="s">
        <v>451</v>
      </c>
      <c r="D6" s="18">
        <v>251200</v>
      </c>
      <c r="E6" s="18">
        <v>257827.14</v>
      </c>
      <c r="F6" s="18">
        <v>0</v>
      </c>
      <c r="G6" s="18">
        <v>0</v>
      </c>
      <c r="H6" s="95">
        <f t="shared" si="0"/>
        <v>0</v>
      </c>
      <c r="I6" s="97"/>
      <c r="J6" s="71"/>
    </row>
    <row r="7" spans="1:10" ht="13.2" hidden="1" x14ac:dyDescent="0.25">
      <c r="B7" s="126" t="s">
        <v>452</v>
      </c>
      <c r="C7" s="87" t="s">
        <v>453</v>
      </c>
      <c r="D7" s="18">
        <v>8971090</v>
      </c>
      <c r="E7" s="18">
        <v>9153918.0099999998</v>
      </c>
      <c r="F7" s="18">
        <v>0</v>
      </c>
      <c r="G7" s="18">
        <v>0</v>
      </c>
      <c r="H7" s="95">
        <f t="shared" si="0"/>
        <v>0</v>
      </c>
      <c r="I7" s="97"/>
      <c r="J7" s="71"/>
    </row>
    <row r="8" spans="1:10" ht="13.2" hidden="1" x14ac:dyDescent="0.25">
      <c r="B8" s="126" t="s">
        <v>454</v>
      </c>
      <c r="C8" s="87" t="s">
        <v>455</v>
      </c>
      <c r="D8" s="18">
        <v>8619011</v>
      </c>
      <c r="E8" s="18">
        <v>8023831.6399999997</v>
      </c>
      <c r="F8" s="18">
        <v>0</v>
      </c>
      <c r="G8" s="18">
        <v>0</v>
      </c>
      <c r="H8" s="95">
        <f t="shared" si="0"/>
        <v>0</v>
      </c>
      <c r="I8" s="97"/>
      <c r="J8" s="71"/>
    </row>
    <row r="9" spans="1:10" ht="13.2" hidden="1" x14ac:dyDescent="0.25">
      <c r="B9" s="126" t="s">
        <v>456</v>
      </c>
      <c r="C9" s="87" t="s">
        <v>457</v>
      </c>
      <c r="D9" s="18">
        <v>0</v>
      </c>
      <c r="E9" s="18">
        <v>-347130</v>
      </c>
      <c r="F9" s="18">
        <v>0</v>
      </c>
      <c r="G9" s="18">
        <v>0</v>
      </c>
      <c r="H9" s="95">
        <f t="shared" si="0"/>
        <v>0</v>
      </c>
      <c r="I9" s="97"/>
      <c r="J9" s="71"/>
    </row>
    <row r="10" spans="1:10" ht="13.2" hidden="1" x14ac:dyDescent="0.25">
      <c r="B10" s="126" t="s">
        <v>458</v>
      </c>
      <c r="C10" s="87" t="s">
        <v>459</v>
      </c>
      <c r="D10" s="18">
        <v>-1000000</v>
      </c>
      <c r="E10" s="18">
        <v>-1000000</v>
      </c>
      <c r="F10" s="18">
        <v>0</v>
      </c>
      <c r="G10" s="18">
        <v>0</v>
      </c>
      <c r="H10" s="95">
        <f t="shared" si="0"/>
        <v>0</v>
      </c>
      <c r="I10" s="97"/>
      <c r="J10" s="71"/>
    </row>
    <row r="11" spans="1:10" ht="26.4" hidden="1" x14ac:dyDescent="0.25">
      <c r="B11" s="126" t="s">
        <v>460</v>
      </c>
      <c r="C11" s="87" t="s">
        <v>461</v>
      </c>
      <c r="D11" s="18">
        <v>-2280000</v>
      </c>
      <c r="E11" s="18">
        <v>-2280000</v>
      </c>
      <c r="F11" s="18">
        <v>0</v>
      </c>
      <c r="G11" s="18">
        <v>0</v>
      </c>
      <c r="H11" s="95">
        <f t="shared" si="0"/>
        <v>0</v>
      </c>
      <c r="I11" s="97"/>
      <c r="J11" s="71"/>
    </row>
    <row r="12" spans="1:10" ht="13.2" hidden="1" x14ac:dyDescent="0.25">
      <c r="B12" s="126" t="s">
        <v>462</v>
      </c>
      <c r="C12" s="87" t="s">
        <v>463</v>
      </c>
      <c r="D12" s="18">
        <v>1737000</v>
      </c>
      <c r="E12" s="18">
        <v>1738849.17</v>
      </c>
      <c r="F12" s="18">
        <v>0</v>
      </c>
      <c r="G12" s="18">
        <v>0</v>
      </c>
      <c r="H12" s="95">
        <f t="shared" si="0"/>
        <v>0</v>
      </c>
      <c r="I12" s="97"/>
      <c r="J12" s="71"/>
    </row>
    <row r="13" spans="1:10" ht="13.2" hidden="1" x14ac:dyDescent="0.25">
      <c r="B13" s="126" t="s">
        <v>464</v>
      </c>
      <c r="C13" s="87" t="s">
        <v>465</v>
      </c>
      <c r="D13" s="18">
        <v>-960000</v>
      </c>
      <c r="E13" s="18">
        <v>-960000</v>
      </c>
      <c r="F13" s="18">
        <v>0</v>
      </c>
      <c r="G13" s="18">
        <v>0</v>
      </c>
      <c r="H13" s="95">
        <f t="shared" si="0"/>
        <v>0</v>
      </c>
      <c r="I13" s="97"/>
      <c r="J13" s="71"/>
    </row>
    <row r="14" spans="1:10" ht="26.4" hidden="1" x14ac:dyDescent="0.25">
      <c r="B14" s="126" t="s">
        <v>466</v>
      </c>
      <c r="C14" s="87" t="s">
        <v>467</v>
      </c>
      <c r="D14" s="18">
        <v>1327397</v>
      </c>
      <c r="E14" s="18">
        <v>1289375.3</v>
      </c>
      <c r="F14" s="18">
        <v>0</v>
      </c>
      <c r="G14" s="18">
        <v>0</v>
      </c>
      <c r="H14" s="95">
        <f t="shared" si="0"/>
        <v>0</v>
      </c>
      <c r="I14" s="97"/>
      <c r="J14" s="71"/>
    </row>
    <row r="15" spans="1:10" ht="26.4" hidden="1" x14ac:dyDescent="0.25">
      <c r="B15" s="126" t="s">
        <v>468</v>
      </c>
      <c r="C15" s="87" t="s">
        <v>469</v>
      </c>
      <c r="D15" s="18">
        <v>-400000</v>
      </c>
      <c r="E15" s="18">
        <v>-400000</v>
      </c>
      <c r="F15" s="18">
        <v>0</v>
      </c>
      <c r="G15" s="18">
        <v>0</v>
      </c>
      <c r="H15" s="95">
        <f t="shared" si="0"/>
        <v>0</v>
      </c>
      <c r="I15" s="97"/>
      <c r="J15" s="71"/>
    </row>
    <row r="16" spans="1:10" ht="13.2" hidden="1" x14ac:dyDescent="0.25">
      <c r="B16" s="126" t="s">
        <v>470</v>
      </c>
      <c r="C16" s="87" t="s">
        <v>471</v>
      </c>
      <c r="D16" s="18">
        <v>253000</v>
      </c>
      <c r="E16" s="18">
        <v>209929.36</v>
      </c>
      <c r="F16" s="18">
        <v>0</v>
      </c>
      <c r="G16" s="18">
        <v>0</v>
      </c>
      <c r="H16" s="95">
        <f t="shared" si="0"/>
        <v>0</v>
      </c>
      <c r="I16" s="97"/>
      <c r="J16" s="71"/>
    </row>
    <row r="17" spans="2:10" ht="13.2" x14ac:dyDescent="0.25">
      <c r="B17" s="160" t="s">
        <v>472</v>
      </c>
      <c r="C17" s="161" t="s">
        <v>473</v>
      </c>
      <c r="D17" s="73">
        <v>4659800</v>
      </c>
      <c r="E17" s="73">
        <v>2151356.27</v>
      </c>
      <c r="F17" s="73">
        <v>6593523</v>
      </c>
      <c r="G17" s="73">
        <v>3411714</v>
      </c>
      <c r="H17" s="73">
        <f t="shared" si="0"/>
        <v>3181809</v>
      </c>
      <c r="I17" s="168">
        <v>6593523</v>
      </c>
      <c r="J17" s="162" t="s">
        <v>916</v>
      </c>
    </row>
    <row r="18" spans="2:10" ht="13.2" hidden="1" x14ac:dyDescent="0.25">
      <c r="B18" s="160" t="s">
        <v>474</v>
      </c>
      <c r="C18" s="161" t="s">
        <v>475</v>
      </c>
      <c r="D18" s="73">
        <v>997977</v>
      </c>
      <c r="E18" s="73">
        <v>964379.19</v>
      </c>
      <c r="F18" s="73">
        <v>0</v>
      </c>
      <c r="G18" s="73">
        <v>0</v>
      </c>
      <c r="H18" s="73">
        <f t="shared" si="0"/>
        <v>0</v>
      </c>
      <c r="I18" s="168"/>
      <c r="J18" s="162"/>
    </row>
    <row r="19" spans="2:10" ht="26.4" hidden="1" x14ac:dyDescent="0.25">
      <c r="B19" s="160" t="s">
        <v>476</v>
      </c>
      <c r="C19" s="161" t="s">
        <v>679</v>
      </c>
      <c r="D19" s="73">
        <v>-200000</v>
      </c>
      <c r="E19" s="73">
        <v>-200000</v>
      </c>
      <c r="F19" s="73">
        <v>0</v>
      </c>
      <c r="G19" s="73">
        <v>0</v>
      </c>
      <c r="H19" s="73">
        <f t="shared" si="0"/>
        <v>0</v>
      </c>
      <c r="I19" s="168"/>
      <c r="J19" s="89"/>
    </row>
    <row r="20" spans="2:10" ht="13.2" hidden="1" x14ac:dyDescent="0.25">
      <c r="B20" s="160" t="s">
        <v>477</v>
      </c>
      <c r="C20" s="161" t="s">
        <v>478</v>
      </c>
      <c r="D20" s="73">
        <v>109702</v>
      </c>
      <c r="E20" s="73">
        <v>109701.8</v>
      </c>
      <c r="F20" s="73">
        <v>0</v>
      </c>
      <c r="G20" s="73">
        <v>0</v>
      </c>
      <c r="H20" s="73">
        <f t="shared" si="0"/>
        <v>0</v>
      </c>
      <c r="I20" s="168"/>
      <c r="J20" s="162"/>
    </row>
    <row r="21" spans="2:10" ht="39.6" hidden="1" x14ac:dyDescent="0.25">
      <c r="B21" s="160" t="s">
        <v>479</v>
      </c>
      <c r="C21" s="161" t="s">
        <v>680</v>
      </c>
      <c r="D21" s="73">
        <v>0</v>
      </c>
      <c r="E21" s="73">
        <v>0</v>
      </c>
      <c r="F21" s="73">
        <v>0</v>
      </c>
      <c r="G21" s="73">
        <v>0</v>
      </c>
      <c r="H21" s="73">
        <f t="shared" si="0"/>
        <v>0</v>
      </c>
      <c r="I21" s="168"/>
      <c r="J21" s="162"/>
    </row>
    <row r="22" spans="2:10" ht="26.4" x14ac:dyDescent="0.25">
      <c r="B22" s="160" t="s">
        <v>644</v>
      </c>
      <c r="C22" s="161" t="s">
        <v>681</v>
      </c>
      <c r="D22" s="73">
        <v>-1100000</v>
      </c>
      <c r="E22" s="73">
        <v>-1530000</v>
      </c>
      <c r="F22" s="73">
        <v>430000</v>
      </c>
      <c r="G22" s="73">
        <v>0</v>
      </c>
      <c r="H22" s="73">
        <f t="shared" si="0"/>
        <v>430000</v>
      </c>
      <c r="I22" s="168">
        <v>0</v>
      </c>
      <c r="J22" s="162" t="s">
        <v>804</v>
      </c>
    </row>
    <row r="23" spans="2:10" s="42" customFormat="1" ht="13.2" x14ac:dyDescent="0.25">
      <c r="B23" s="160" t="s">
        <v>682</v>
      </c>
      <c r="C23" s="161" t="s">
        <v>683</v>
      </c>
      <c r="D23" s="73">
        <v>0</v>
      </c>
      <c r="E23" s="73">
        <v>210169.15</v>
      </c>
      <c r="F23" s="73">
        <v>0</v>
      </c>
      <c r="G23" s="73">
        <v>6495.18</v>
      </c>
      <c r="H23" s="73">
        <f t="shared" si="0"/>
        <v>-6495.18</v>
      </c>
      <c r="I23" s="168">
        <v>6495</v>
      </c>
      <c r="J23" s="162"/>
    </row>
    <row r="24" spans="2:10" ht="13.2" x14ac:dyDescent="0.25">
      <c r="B24" s="163" t="s">
        <v>808</v>
      </c>
      <c r="C24" s="161" t="s">
        <v>684</v>
      </c>
      <c r="D24" s="73">
        <v>0</v>
      </c>
      <c r="E24" s="73">
        <v>32154</v>
      </c>
      <c r="F24" s="73">
        <v>433846</v>
      </c>
      <c r="G24" s="73">
        <v>0</v>
      </c>
      <c r="H24" s="73">
        <f t="shared" si="0"/>
        <v>433846</v>
      </c>
      <c r="I24" s="168">
        <v>433846</v>
      </c>
      <c r="J24" s="89"/>
    </row>
    <row r="25" spans="2:10" ht="13.2" x14ac:dyDescent="0.25">
      <c r="B25" s="163" t="s">
        <v>809</v>
      </c>
      <c r="C25" s="161" t="s">
        <v>914</v>
      </c>
      <c r="D25" s="73">
        <v>0</v>
      </c>
      <c r="E25" s="73">
        <v>8263.1</v>
      </c>
      <c r="F25" s="73">
        <v>1300000</v>
      </c>
      <c r="G25" s="73">
        <v>8263.1</v>
      </c>
      <c r="H25" s="73">
        <f t="shared" si="0"/>
        <v>1291736.8999999999</v>
      </c>
      <c r="I25" s="168">
        <v>1300000</v>
      </c>
      <c r="J25" s="89"/>
    </row>
    <row r="26" spans="2:10" ht="13.2" x14ac:dyDescent="0.25">
      <c r="B26" s="163" t="s">
        <v>810</v>
      </c>
      <c r="C26" s="161" t="s">
        <v>811</v>
      </c>
      <c r="D26" s="73">
        <v>0</v>
      </c>
      <c r="E26" s="73">
        <v>0</v>
      </c>
      <c r="F26" s="73">
        <v>1235500</v>
      </c>
      <c r="G26" s="73">
        <v>0</v>
      </c>
      <c r="H26" s="73">
        <f t="shared" si="0"/>
        <v>1235500</v>
      </c>
      <c r="I26" s="168">
        <v>1235500</v>
      </c>
      <c r="J26" s="89"/>
    </row>
    <row r="27" spans="2:10" ht="13.2" hidden="1" x14ac:dyDescent="0.25">
      <c r="B27" s="164" t="s">
        <v>480</v>
      </c>
      <c r="C27" s="161" t="s">
        <v>481</v>
      </c>
      <c r="D27" s="73">
        <v>-118434</v>
      </c>
      <c r="E27" s="73">
        <v>-869269.33</v>
      </c>
      <c r="F27" s="73">
        <v>0</v>
      </c>
      <c r="G27" s="73">
        <v>0</v>
      </c>
      <c r="H27" s="73">
        <f t="shared" si="0"/>
        <v>0</v>
      </c>
      <c r="I27" s="168"/>
      <c r="J27" s="89"/>
    </row>
    <row r="28" spans="2:10" ht="26.4" hidden="1" x14ac:dyDescent="0.25">
      <c r="B28" s="160" t="s">
        <v>482</v>
      </c>
      <c r="C28" s="161" t="s">
        <v>483</v>
      </c>
      <c r="D28" s="73">
        <v>-560000</v>
      </c>
      <c r="E28" s="73">
        <v>-560000</v>
      </c>
      <c r="F28" s="73">
        <v>0</v>
      </c>
      <c r="G28" s="73">
        <v>0</v>
      </c>
      <c r="H28" s="73">
        <f t="shared" si="0"/>
        <v>0</v>
      </c>
      <c r="I28" s="168"/>
      <c r="J28" s="89"/>
    </row>
    <row r="29" spans="2:10" ht="13.2" hidden="1" x14ac:dyDescent="0.25">
      <c r="B29" s="160" t="s">
        <v>484</v>
      </c>
      <c r="C29" s="161" t="s">
        <v>485</v>
      </c>
      <c r="D29" s="73">
        <v>-560000</v>
      </c>
      <c r="E29" s="73">
        <v>-560000</v>
      </c>
      <c r="F29" s="73">
        <v>0</v>
      </c>
      <c r="G29" s="73">
        <v>0</v>
      </c>
      <c r="H29" s="73">
        <f t="shared" si="0"/>
        <v>0</v>
      </c>
      <c r="I29" s="168"/>
      <c r="J29" s="89"/>
    </row>
    <row r="30" spans="2:10" ht="13.2" x14ac:dyDescent="0.25">
      <c r="B30" s="165" t="s">
        <v>685</v>
      </c>
      <c r="C30" s="166" t="s">
        <v>686</v>
      </c>
      <c r="D30" s="73">
        <v>0</v>
      </c>
      <c r="E30" s="73">
        <v>0</v>
      </c>
      <c r="F30" s="73">
        <v>457200</v>
      </c>
      <c r="G30" s="73">
        <v>0</v>
      </c>
      <c r="H30" s="73">
        <f t="shared" si="0"/>
        <v>457200</v>
      </c>
      <c r="I30" s="168">
        <v>0</v>
      </c>
      <c r="J30" s="162" t="s">
        <v>917</v>
      </c>
    </row>
    <row r="31" spans="2:10" ht="13.2" hidden="1" x14ac:dyDescent="0.25">
      <c r="B31" s="164" t="s">
        <v>486</v>
      </c>
      <c r="C31" s="161" t="s">
        <v>487</v>
      </c>
      <c r="D31" s="73">
        <v>282600</v>
      </c>
      <c r="E31" s="73">
        <v>282568.15999999997</v>
      </c>
      <c r="F31" s="73">
        <v>0</v>
      </c>
      <c r="G31" s="73">
        <v>0</v>
      </c>
      <c r="H31" s="73">
        <f t="shared" si="0"/>
        <v>0</v>
      </c>
      <c r="I31" s="168"/>
      <c r="J31" s="162"/>
    </row>
    <row r="32" spans="2:10" ht="26.4" hidden="1" x14ac:dyDescent="0.25">
      <c r="B32" s="164" t="s">
        <v>488</v>
      </c>
      <c r="C32" s="161" t="s">
        <v>489</v>
      </c>
      <c r="D32" s="73">
        <v>240000</v>
      </c>
      <c r="E32" s="73">
        <v>238050</v>
      </c>
      <c r="F32" s="73">
        <v>0</v>
      </c>
      <c r="G32" s="73">
        <v>0</v>
      </c>
      <c r="H32" s="73">
        <f t="shared" si="0"/>
        <v>0</v>
      </c>
      <c r="I32" s="168"/>
      <c r="J32" s="89"/>
    </row>
    <row r="33" spans="2:10" ht="13.2" hidden="1" x14ac:dyDescent="0.25">
      <c r="B33" s="164" t="s">
        <v>490</v>
      </c>
      <c r="C33" s="161" t="s">
        <v>491</v>
      </c>
      <c r="D33" s="73">
        <v>235282</v>
      </c>
      <c r="E33" s="73">
        <v>231633.14</v>
      </c>
      <c r="F33" s="73">
        <v>0</v>
      </c>
      <c r="G33" s="73">
        <v>0</v>
      </c>
      <c r="H33" s="73">
        <f t="shared" si="0"/>
        <v>0</v>
      </c>
      <c r="I33" s="168"/>
      <c r="J33" s="89"/>
    </row>
    <row r="34" spans="2:10" ht="13.2" hidden="1" x14ac:dyDescent="0.25">
      <c r="B34" s="164" t="s">
        <v>492</v>
      </c>
      <c r="C34" s="161" t="s">
        <v>493</v>
      </c>
      <c r="D34" s="73">
        <v>450000</v>
      </c>
      <c r="E34" s="73">
        <v>444956.64</v>
      </c>
      <c r="F34" s="73">
        <v>0</v>
      </c>
      <c r="G34" s="73">
        <v>0</v>
      </c>
      <c r="H34" s="73">
        <f t="shared" si="0"/>
        <v>0</v>
      </c>
      <c r="I34" s="168"/>
      <c r="J34" s="89"/>
    </row>
    <row r="35" spans="2:10" ht="13.2" x14ac:dyDescent="0.25">
      <c r="B35" s="160" t="s">
        <v>494</v>
      </c>
      <c r="C35" s="161" t="s">
        <v>812</v>
      </c>
      <c r="D35" s="73">
        <v>501980</v>
      </c>
      <c r="E35" s="73">
        <v>67301.490000000005</v>
      </c>
      <c r="F35" s="73">
        <v>437122</v>
      </c>
      <c r="G35" s="73">
        <v>2443.75</v>
      </c>
      <c r="H35" s="73">
        <f t="shared" ref="H35:H66" si="1">SUM(F35-G35)</f>
        <v>434678.25</v>
      </c>
      <c r="I35" s="168">
        <v>437122</v>
      </c>
      <c r="J35" s="89"/>
    </row>
    <row r="36" spans="2:10" ht="13.2" hidden="1" x14ac:dyDescent="0.25">
      <c r="B36" s="164" t="s">
        <v>495</v>
      </c>
      <c r="C36" s="161" t="s">
        <v>496</v>
      </c>
      <c r="D36" s="73">
        <v>51395727</v>
      </c>
      <c r="E36" s="73">
        <v>51395726.979999997</v>
      </c>
      <c r="F36" s="73">
        <v>0</v>
      </c>
      <c r="G36" s="73">
        <v>0</v>
      </c>
      <c r="H36" s="73">
        <f t="shared" si="1"/>
        <v>0</v>
      </c>
      <c r="I36" s="168"/>
      <c r="J36" s="89"/>
    </row>
    <row r="37" spans="2:10" ht="13.2" hidden="1" x14ac:dyDescent="0.25">
      <c r="B37" s="164" t="s">
        <v>497</v>
      </c>
      <c r="C37" s="161" t="s">
        <v>498</v>
      </c>
      <c r="D37" s="73">
        <v>42269296</v>
      </c>
      <c r="E37" s="73">
        <v>43083225.579999998</v>
      </c>
      <c r="F37" s="73">
        <v>0</v>
      </c>
      <c r="G37" s="73">
        <v>0</v>
      </c>
      <c r="H37" s="73">
        <f t="shared" si="1"/>
        <v>0</v>
      </c>
      <c r="I37" s="168"/>
      <c r="J37" s="89"/>
    </row>
    <row r="38" spans="2:10" ht="13.2" hidden="1" x14ac:dyDescent="0.25">
      <c r="B38" s="164" t="s">
        <v>499</v>
      </c>
      <c r="C38" s="161" t="s">
        <v>500</v>
      </c>
      <c r="D38" s="73">
        <v>39474000</v>
      </c>
      <c r="E38" s="73">
        <v>36328532.659999996</v>
      </c>
      <c r="F38" s="73">
        <v>0</v>
      </c>
      <c r="G38" s="73">
        <v>0</v>
      </c>
      <c r="H38" s="73">
        <f t="shared" si="1"/>
        <v>0</v>
      </c>
      <c r="I38" s="168"/>
      <c r="J38" s="89"/>
    </row>
    <row r="39" spans="2:10" ht="13.2" hidden="1" x14ac:dyDescent="0.25">
      <c r="B39" s="164" t="s">
        <v>501</v>
      </c>
      <c r="C39" s="161" t="s">
        <v>502</v>
      </c>
      <c r="D39" s="73">
        <v>14150000</v>
      </c>
      <c r="E39" s="73">
        <v>13233498.220000001</v>
      </c>
      <c r="F39" s="73">
        <v>0</v>
      </c>
      <c r="G39" s="73">
        <v>0</v>
      </c>
      <c r="H39" s="73">
        <f t="shared" si="1"/>
        <v>0</v>
      </c>
      <c r="I39" s="168"/>
      <c r="J39" s="89"/>
    </row>
    <row r="40" spans="2:10" ht="26.4" hidden="1" x14ac:dyDescent="0.25">
      <c r="B40" s="164" t="s">
        <v>503</v>
      </c>
      <c r="C40" s="161" t="s">
        <v>504</v>
      </c>
      <c r="D40" s="73">
        <v>5493760</v>
      </c>
      <c r="E40" s="73">
        <v>5396008.9800000004</v>
      </c>
      <c r="F40" s="73">
        <v>0</v>
      </c>
      <c r="G40" s="73">
        <v>0</v>
      </c>
      <c r="H40" s="73">
        <f t="shared" si="1"/>
        <v>0</v>
      </c>
      <c r="I40" s="168"/>
      <c r="J40" s="89"/>
    </row>
    <row r="41" spans="2:10" ht="13.2" hidden="1" x14ac:dyDescent="0.25">
      <c r="B41" s="164" t="s">
        <v>505</v>
      </c>
      <c r="C41" s="161" t="s">
        <v>506</v>
      </c>
      <c r="D41" s="73">
        <v>22992000</v>
      </c>
      <c r="E41" s="73">
        <v>21074526.280000001</v>
      </c>
      <c r="F41" s="73">
        <v>0</v>
      </c>
      <c r="G41" s="73">
        <v>0</v>
      </c>
      <c r="H41" s="73">
        <f t="shared" si="1"/>
        <v>0</v>
      </c>
      <c r="I41" s="168"/>
      <c r="J41" s="89"/>
    </row>
    <row r="42" spans="2:10" ht="13.2" hidden="1" x14ac:dyDescent="0.25">
      <c r="B42" s="160" t="s">
        <v>507</v>
      </c>
      <c r="C42" s="161" t="s">
        <v>508</v>
      </c>
      <c r="D42" s="73">
        <v>-4307841</v>
      </c>
      <c r="E42" s="73">
        <v>0</v>
      </c>
      <c r="F42" s="73">
        <v>0</v>
      </c>
      <c r="G42" s="73">
        <v>0</v>
      </c>
      <c r="H42" s="73">
        <f t="shared" si="1"/>
        <v>0</v>
      </c>
      <c r="I42" s="168"/>
      <c r="J42" s="89"/>
    </row>
    <row r="43" spans="2:10" ht="26.4" hidden="1" x14ac:dyDescent="0.25">
      <c r="B43" s="160" t="s">
        <v>509</v>
      </c>
      <c r="C43" s="161" t="s">
        <v>510</v>
      </c>
      <c r="D43" s="73">
        <v>351526</v>
      </c>
      <c r="E43" s="73">
        <v>10577.62</v>
      </c>
      <c r="F43" s="73">
        <v>0</v>
      </c>
      <c r="G43" s="73">
        <v>0</v>
      </c>
      <c r="H43" s="73">
        <f t="shared" si="1"/>
        <v>0</v>
      </c>
      <c r="I43" s="168"/>
      <c r="J43" s="89"/>
    </row>
    <row r="44" spans="2:10" ht="26.4" hidden="1" x14ac:dyDescent="0.25">
      <c r="B44" s="160" t="s">
        <v>511</v>
      </c>
      <c r="C44" s="161" t="s">
        <v>512</v>
      </c>
      <c r="D44" s="73">
        <v>1554657</v>
      </c>
      <c r="E44" s="73">
        <v>1554657</v>
      </c>
      <c r="F44" s="73">
        <v>0</v>
      </c>
      <c r="G44" s="73">
        <v>0</v>
      </c>
      <c r="H44" s="73">
        <f t="shared" si="1"/>
        <v>0</v>
      </c>
      <c r="I44" s="168"/>
      <c r="J44" s="89"/>
    </row>
    <row r="45" spans="2:10" ht="26.4" hidden="1" x14ac:dyDescent="0.25">
      <c r="B45" s="164" t="s">
        <v>513</v>
      </c>
      <c r="C45" s="161" t="s">
        <v>514</v>
      </c>
      <c r="D45" s="73">
        <v>248300</v>
      </c>
      <c r="E45" s="73">
        <v>348498.83</v>
      </c>
      <c r="F45" s="73">
        <v>0</v>
      </c>
      <c r="G45" s="73">
        <v>0</v>
      </c>
      <c r="H45" s="73">
        <f t="shared" si="1"/>
        <v>0</v>
      </c>
      <c r="I45" s="168"/>
      <c r="J45" s="89"/>
    </row>
    <row r="46" spans="2:10" ht="26.4" hidden="1" x14ac:dyDescent="0.25">
      <c r="B46" s="160" t="s">
        <v>515</v>
      </c>
      <c r="C46" s="161" t="s">
        <v>516</v>
      </c>
      <c r="D46" s="73">
        <v>8169960</v>
      </c>
      <c r="E46" s="73">
        <v>7549817.0899999999</v>
      </c>
      <c r="F46" s="73">
        <v>0</v>
      </c>
      <c r="G46" s="73">
        <v>0</v>
      </c>
      <c r="H46" s="73">
        <f t="shared" si="1"/>
        <v>0</v>
      </c>
      <c r="I46" s="168"/>
      <c r="J46" s="89"/>
    </row>
    <row r="47" spans="2:10" ht="13.2" x14ac:dyDescent="0.25">
      <c r="B47" s="160" t="s">
        <v>517</v>
      </c>
      <c r="C47" s="161" t="s">
        <v>813</v>
      </c>
      <c r="D47" s="73">
        <v>1013000</v>
      </c>
      <c r="E47" s="73">
        <v>70170</v>
      </c>
      <c r="F47" s="73">
        <v>1013000</v>
      </c>
      <c r="G47" s="73">
        <v>70170</v>
      </c>
      <c r="H47" s="73">
        <f t="shared" si="1"/>
        <v>942830</v>
      </c>
      <c r="I47" s="168">
        <v>1013000</v>
      </c>
      <c r="J47" s="89"/>
    </row>
    <row r="48" spans="2:10" ht="26.4" hidden="1" x14ac:dyDescent="0.25">
      <c r="B48" s="164" t="s">
        <v>518</v>
      </c>
      <c r="C48" s="161" t="s">
        <v>519</v>
      </c>
      <c r="D48" s="73">
        <v>3239000</v>
      </c>
      <c r="E48" s="73">
        <v>3259351.74</v>
      </c>
      <c r="F48" s="73">
        <v>0</v>
      </c>
      <c r="G48" s="73">
        <v>0</v>
      </c>
      <c r="H48" s="73">
        <f t="shared" si="1"/>
        <v>0</v>
      </c>
      <c r="I48" s="168"/>
      <c r="J48" s="89"/>
    </row>
    <row r="49" spans="2:10" ht="26.4" hidden="1" x14ac:dyDescent="0.25">
      <c r="B49" s="164" t="s">
        <v>520</v>
      </c>
      <c r="C49" s="161" t="s">
        <v>521</v>
      </c>
      <c r="D49" s="73">
        <v>-4850000</v>
      </c>
      <c r="E49" s="73">
        <v>-4850000</v>
      </c>
      <c r="F49" s="73">
        <v>0</v>
      </c>
      <c r="G49" s="73">
        <v>0</v>
      </c>
      <c r="H49" s="73">
        <f t="shared" si="1"/>
        <v>0</v>
      </c>
      <c r="I49" s="168"/>
      <c r="J49" s="89"/>
    </row>
    <row r="50" spans="2:10" ht="26.4" hidden="1" x14ac:dyDescent="0.25">
      <c r="B50" s="160" t="s">
        <v>522</v>
      </c>
      <c r="C50" s="161" t="s">
        <v>523</v>
      </c>
      <c r="D50" s="73">
        <v>-2465000</v>
      </c>
      <c r="E50" s="73">
        <v>0</v>
      </c>
      <c r="F50" s="73">
        <v>0</v>
      </c>
      <c r="G50" s="73">
        <v>0</v>
      </c>
      <c r="H50" s="73">
        <f t="shared" si="1"/>
        <v>0</v>
      </c>
      <c r="I50" s="168"/>
      <c r="J50" s="89"/>
    </row>
    <row r="51" spans="2:10" ht="26.4" hidden="1" x14ac:dyDescent="0.25">
      <c r="B51" s="164" t="s">
        <v>524</v>
      </c>
      <c r="C51" s="161" t="s">
        <v>525</v>
      </c>
      <c r="D51" s="73">
        <v>2000000</v>
      </c>
      <c r="E51" s="73">
        <v>2011000.38</v>
      </c>
      <c r="F51" s="73">
        <v>0</v>
      </c>
      <c r="G51" s="73">
        <v>0</v>
      </c>
      <c r="H51" s="73">
        <f t="shared" si="1"/>
        <v>0</v>
      </c>
      <c r="I51" s="168"/>
      <c r="J51" s="89"/>
    </row>
    <row r="52" spans="2:10" ht="26.4" hidden="1" x14ac:dyDescent="0.25">
      <c r="B52" s="164" t="s">
        <v>526</v>
      </c>
      <c r="C52" s="161" t="s">
        <v>527</v>
      </c>
      <c r="D52" s="73">
        <v>630000</v>
      </c>
      <c r="E52" s="73">
        <v>578411.93999999994</v>
      </c>
      <c r="F52" s="73">
        <v>0</v>
      </c>
      <c r="G52" s="73">
        <v>0</v>
      </c>
      <c r="H52" s="73">
        <f t="shared" si="1"/>
        <v>0</v>
      </c>
      <c r="I52" s="168"/>
      <c r="J52" s="89"/>
    </row>
    <row r="53" spans="2:10" ht="13.2" hidden="1" x14ac:dyDescent="0.25">
      <c r="B53" s="164" t="s">
        <v>528</v>
      </c>
      <c r="C53" s="161" t="s">
        <v>529</v>
      </c>
      <c r="D53" s="73">
        <v>92088</v>
      </c>
      <c r="E53" s="73">
        <v>87419.9</v>
      </c>
      <c r="F53" s="73">
        <v>0</v>
      </c>
      <c r="G53" s="73">
        <v>0</v>
      </c>
      <c r="H53" s="73">
        <f t="shared" si="1"/>
        <v>0</v>
      </c>
      <c r="I53" s="168"/>
      <c r="J53" s="89"/>
    </row>
    <row r="54" spans="2:10" ht="13.2" hidden="1" x14ac:dyDescent="0.25">
      <c r="B54" s="164" t="s">
        <v>530</v>
      </c>
      <c r="C54" s="161" t="s">
        <v>531</v>
      </c>
      <c r="D54" s="73">
        <v>61576</v>
      </c>
      <c r="E54" s="73">
        <v>61575.82</v>
      </c>
      <c r="F54" s="73">
        <v>0</v>
      </c>
      <c r="G54" s="73">
        <v>0</v>
      </c>
      <c r="H54" s="73">
        <f t="shared" si="1"/>
        <v>0</v>
      </c>
      <c r="I54" s="168"/>
      <c r="J54" s="89"/>
    </row>
    <row r="55" spans="2:10" ht="13.2" hidden="1" x14ac:dyDescent="0.25">
      <c r="B55" s="164" t="s">
        <v>532</v>
      </c>
      <c r="C55" s="161" t="s">
        <v>533</v>
      </c>
      <c r="D55" s="73">
        <v>227872</v>
      </c>
      <c r="E55" s="73">
        <v>227871.7</v>
      </c>
      <c r="F55" s="73">
        <v>0</v>
      </c>
      <c r="G55" s="73">
        <v>0</v>
      </c>
      <c r="H55" s="73">
        <f t="shared" si="1"/>
        <v>0</v>
      </c>
      <c r="I55" s="168"/>
      <c r="J55" s="89"/>
    </row>
    <row r="56" spans="2:10" ht="13.2" hidden="1" x14ac:dyDescent="0.25">
      <c r="B56" s="164" t="s">
        <v>534</v>
      </c>
      <c r="C56" s="161" t="s">
        <v>535</v>
      </c>
      <c r="D56" s="73">
        <v>362000</v>
      </c>
      <c r="E56" s="73">
        <v>335210.34999999998</v>
      </c>
      <c r="F56" s="73">
        <v>0</v>
      </c>
      <c r="G56" s="73">
        <v>0</v>
      </c>
      <c r="H56" s="73">
        <f t="shared" si="1"/>
        <v>0</v>
      </c>
      <c r="I56" s="168"/>
      <c r="J56" s="89"/>
    </row>
    <row r="57" spans="2:10" ht="26.4" hidden="1" x14ac:dyDescent="0.25">
      <c r="B57" s="164" t="s">
        <v>536</v>
      </c>
      <c r="C57" s="161" t="s">
        <v>537</v>
      </c>
      <c r="D57" s="73">
        <v>76077</v>
      </c>
      <c r="E57" s="73">
        <v>76077.490000000005</v>
      </c>
      <c r="F57" s="73">
        <v>0</v>
      </c>
      <c r="G57" s="73">
        <v>0</v>
      </c>
      <c r="H57" s="73">
        <f t="shared" si="1"/>
        <v>0</v>
      </c>
      <c r="I57" s="168"/>
      <c r="J57" s="89"/>
    </row>
    <row r="58" spans="2:10" ht="14.1" hidden="1" customHeight="1" x14ac:dyDescent="0.25">
      <c r="B58" s="164" t="s">
        <v>538</v>
      </c>
      <c r="C58" s="161" t="s">
        <v>539</v>
      </c>
      <c r="D58" s="73">
        <v>121068</v>
      </c>
      <c r="E58" s="73">
        <v>101564</v>
      </c>
      <c r="F58" s="73">
        <v>0</v>
      </c>
      <c r="G58" s="73">
        <v>0</v>
      </c>
      <c r="H58" s="73">
        <f t="shared" si="1"/>
        <v>0</v>
      </c>
      <c r="I58" s="168"/>
      <c r="J58" s="162"/>
    </row>
    <row r="59" spans="2:10" ht="13.2" hidden="1" x14ac:dyDescent="0.25">
      <c r="B59" s="164" t="s">
        <v>540</v>
      </c>
      <c r="C59" s="161" t="s">
        <v>541</v>
      </c>
      <c r="D59" s="73">
        <v>76484</v>
      </c>
      <c r="E59" s="73">
        <v>76483.81</v>
      </c>
      <c r="F59" s="73">
        <v>0</v>
      </c>
      <c r="G59" s="73">
        <v>0</v>
      </c>
      <c r="H59" s="73">
        <f t="shared" si="1"/>
        <v>0</v>
      </c>
      <c r="I59" s="168"/>
      <c r="J59" s="89"/>
    </row>
    <row r="60" spans="2:10" ht="26.4" hidden="1" x14ac:dyDescent="0.25">
      <c r="B60" s="164" t="s">
        <v>542</v>
      </c>
      <c r="C60" s="161" t="s">
        <v>543</v>
      </c>
      <c r="D60" s="73">
        <v>235668</v>
      </c>
      <c r="E60" s="73">
        <v>235667.81</v>
      </c>
      <c r="F60" s="73">
        <v>0</v>
      </c>
      <c r="G60" s="73">
        <v>0</v>
      </c>
      <c r="H60" s="73">
        <f t="shared" si="1"/>
        <v>0</v>
      </c>
      <c r="I60" s="168"/>
      <c r="J60" s="89"/>
    </row>
    <row r="61" spans="2:10" ht="13.2" hidden="1" x14ac:dyDescent="0.25">
      <c r="B61" s="164" t="s">
        <v>544</v>
      </c>
      <c r="C61" s="161" t="s">
        <v>545</v>
      </c>
      <c r="D61" s="73">
        <v>126200</v>
      </c>
      <c r="E61" s="73">
        <v>126211.42</v>
      </c>
      <c r="F61" s="73">
        <v>0</v>
      </c>
      <c r="G61" s="73">
        <v>0</v>
      </c>
      <c r="H61" s="73">
        <f t="shared" si="1"/>
        <v>0</v>
      </c>
      <c r="I61" s="168"/>
      <c r="J61" s="89"/>
    </row>
    <row r="62" spans="2:10" ht="26.4" hidden="1" x14ac:dyDescent="0.25">
      <c r="B62" s="164" t="s">
        <v>546</v>
      </c>
      <c r="C62" s="161" t="s">
        <v>547</v>
      </c>
      <c r="D62" s="73">
        <v>430533</v>
      </c>
      <c r="E62" s="73">
        <v>424423.88</v>
      </c>
      <c r="F62" s="73">
        <v>0</v>
      </c>
      <c r="G62" s="73">
        <v>0</v>
      </c>
      <c r="H62" s="73">
        <f t="shared" si="1"/>
        <v>0</v>
      </c>
      <c r="I62" s="168"/>
      <c r="J62" s="162"/>
    </row>
    <row r="63" spans="2:10" ht="14.1" hidden="1" customHeight="1" x14ac:dyDescent="0.25">
      <c r="B63" s="160" t="s">
        <v>548</v>
      </c>
      <c r="C63" s="161" t="s">
        <v>549</v>
      </c>
      <c r="D63" s="73">
        <v>0</v>
      </c>
      <c r="E63" s="73">
        <v>0</v>
      </c>
      <c r="F63" s="73">
        <v>0</v>
      </c>
      <c r="G63" s="73">
        <v>0</v>
      </c>
      <c r="H63" s="73">
        <f t="shared" si="1"/>
        <v>0</v>
      </c>
      <c r="I63" s="168"/>
      <c r="J63" s="162"/>
    </row>
    <row r="64" spans="2:10" ht="26.4" hidden="1" x14ac:dyDescent="0.25">
      <c r="B64" s="160" t="s">
        <v>550</v>
      </c>
      <c r="C64" s="161" t="s">
        <v>551</v>
      </c>
      <c r="D64" s="73">
        <v>398300</v>
      </c>
      <c r="E64" s="73">
        <v>329814.33</v>
      </c>
      <c r="F64" s="73">
        <v>0</v>
      </c>
      <c r="G64" s="73">
        <v>0</v>
      </c>
      <c r="H64" s="73">
        <f t="shared" si="1"/>
        <v>0</v>
      </c>
      <c r="I64" s="168"/>
      <c r="J64" s="89"/>
    </row>
    <row r="65" spans="2:10" ht="13.2" hidden="1" x14ac:dyDescent="0.25">
      <c r="B65" s="160" t="s">
        <v>552</v>
      </c>
      <c r="C65" s="161" t="s">
        <v>553</v>
      </c>
      <c r="D65" s="73">
        <v>50433</v>
      </c>
      <c r="E65" s="73">
        <v>50432.5</v>
      </c>
      <c r="F65" s="73">
        <v>0</v>
      </c>
      <c r="G65" s="73">
        <v>0</v>
      </c>
      <c r="H65" s="73">
        <f t="shared" si="1"/>
        <v>0</v>
      </c>
      <c r="I65" s="168"/>
      <c r="J65" s="89"/>
    </row>
    <row r="66" spans="2:10" ht="13.2" x14ac:dyDescent="0.25">
      <c r="B66" s="160" t="s">
        <v>554</v>
      </c>
      <c r="C66" s="161" t="s">
        <v>915</v>
      </c>
      <c r="D66" s="73">
        <v>2620000</v>
      </c>
      <c r="E66" s="73">
        <v>2364416.5099999998</v>
      </c>
      <c r="F66" s="73">
        <v>398536</v>
      </c>
      <c r="G66" s="73">
        <v>142952.56</v>
      </c>
      <c r="H66" s="73">
        <f t="shared" si="1"/>
        <v>255583.44</v>
      </c>
      <c r="I66" s="168">
        <v>398536</v>
      </c>
      <c r="J66" s="89"/>
    </row>
    <row r="67" spans="2:10" ht="13.2" x14ac:dyDescent="0.25">
      <c r="B67" s="160" t="s">
        <v>555</v>
      </c>
      <c r="C67" s="161" t="s">
        <v>918</v>
      </c>
      <c r="D67" s="73">
        <v>532530</v>
      </c>
      <c r="E67" s="73">
        <v>0</v>
      </c>
      <c r="F67" s="73">
        <v>532530</v>
      </c>
      <c r="G67" s="73">
        <v>0</v>
      </c>
      <c r="H67" s="73">
        <f t="shared" ref="H67:H91" si="2">SUM(F67-G67)</f>
        <v>532530</v>
      </c>
      <c r="I67" s="168">
        <v>0</v>
      </c>
      <c r="J67" s="162" t="s">
        <v>804</v>
      </c>
    </row>
    <row r="68" spans="2:10" ht="13.2" hidden="1" x14ac:dyDescent="0.25">
      <c r="B68" s="164" t="s">
        <v>556</v>
      </c>
      <c r="C68" s="161" t="s">
        <v>557</v>
      </c>
      <c r="D68" s="73">
        <v>493620</v>
      </c>
      <c r="E68" s="73">
        <v>494241.71</v>
      </c>
      <c r="F68" s="73">
        <v>0</v>
      </c>
      <c r="G68" s="73">
        <v>0</v>
      </c>
      <c r="H68" s="73">
        <f t="shared" si="2"/>
        <v>0</v>
      </c>
      <c r="I68" s="168"/>
      <c r="J68" s="89"/>
    </row>
    <row r="69" spans="2:10" ht="13.2" hidden="1" x14ac:dyDescent="0.25">
      <c r="B69" s="160" t="s">
        <v>558</v>
      </c>
      <c r="C69" s="161" t="s">
        <v>559</v>
      </c>
      <c r="D69" s="73">
        <v>75000</v>
      </c>
      <c r="E69" s="73">
        <v>0</v>
      </c>
      <c r="F69" s="73">
        <v>0</v>
      </c>
      <c r="G69" s="73">
        <v>0</v>
      </c>
      <c r="H69" s="73">
        <f t="shared" si="2"/>
        <v>0</v>
      </c>
      <c r="I69" s="168"/>
      <c r="J69" s="89"/>
    </row>
    <row r="70" spans="2:10" ht="13.2" hidden="1" x14ac:dyDescent="0.25">
      <c r="B70" s="164" t="s">
        <v>560</v>
      </c>
      <c r="C70" s="161" t="s">
        <v>561</v>
      </c>
      <c r="D70" s="73">
        <v>880411</v>
      </c>
      <c r="E70" s="73">
        <v>879500.01</v>
      </c>
      <c r="F70" s="73">
        <v>0</v>
      </c>
      <c r="G70" s="73">
        <v>0</v>
      </c>
      <c r="H70" s="73">
        <f t="shared" si="2"/>
        <v>0</v>
      </c>
      <c r="I70" s="168"/>
      <c r="J70" s="89"/>
    </row>
    <row r="71" spans="2:10" ht="13.2" hidden="1" x14ac:dyDescent="0.25">
      <c r="B71" s="164" t="s">
        <v>562</v>
      </c>
      <c r="C71" s="161" t="s">
        <v>563</v>
      </c>
      <c r="D71" s="73">
        <v>1318477</v>
      </c>
      <c r="E71" s="73">
        <v>1318477.28</v>
      </c>
      <c r="F71" s="73">
        <v>0</v>
      </c>
      <c r="G71" s="73">
        <v>0</v>
      </c>
      <c r="H71" s="73">
        <f t="shared" si="2"/>
        <v>0</v>
      </c>
      <c r="I71" s="168"/>
      <c r="J71" s="162"/>
    </row>
    <row r="72" spans="2:10" ht="14.1" hidden="1" customHeight="1" x14ac:dyDescent="0.25">
      <c r="B72" s="164" t="s">
        <v>564</v>
      </c>
      <c r="C72" s="161" t="s">
        <v>565</v>
      </c>
      <c r="D72" s="73">
        <v>36000</v>
      </c>
      <c r="E72" s="73">
        <v>36000</v>
      </c>
      <c r="F72" s="73">
        <v>0</v>
      </c>
      <c r="G72" s="73">
        <v>0</v>
      </c>
      <c r="H72" s="73">
        <f t="shared" si="2"/>
        <v>0</v>
      </c>
      <c r="I72" s="168"/>
      <c r="J72" s="162"/>
    </row>
    <row r="73" spans="2:10" ht="13.2" hidden="1" x14ac:dyDescent="0.25">
      <c r="B73" s="164" t="s">
        <v>566</v>
      </c>
      <c r="C73" s="161" t="s">
        <v>567</v>
      </c>
      <c r="D73" s="73">
        <v>185553</v>
      </c>
      <c r="E73" s="73">
        <v>185552.84</v>
      </c>
      <c r="F73" s="73">
        <v>0</v>
      </c>
      <c r="G73" s="73">
        <v>0</v>
      </c>
      <c r="H73" s="73">
        <f t="shared" si="2"/>
        <v>0</v>
      </c>
      <c r="I73" s="168"/>
      <c r="J73" s="89"/>
    </row>
    <row r="74" spans="2:10" ht="13.2" hidden="1" x14ac:dyDescent="0.25">
      <c r="B74" s="164" t="s">
        <v>568</v>
      </c>
      <c r="C74" s="161" t="s">
        <v>569</v>
      </c>
      <c r="D74" s="73">
        <v>119326</v>
      </c>
      <c r="E74" s="73">
        <v>119325.6</v>
      </c>
      <c r="F74" s="73">
        <v>0</v>
      </c>
      <c r="G74" s="73">
        <v>0</v>
      </c>
      <c r="H74" s="73">
        <f t="shared" si="2"/>
        <v>0</v>
      </c>
      <c r="I74" s="168"/>
      <c r="J74" s="89"/>
    </row>
    <row r="75" spans="2:10" ht="13.2" hidden="1" x14ac:dyDescent="0.25">
      <c r="B75" s="164" t="s">
        <v>570</v>
      </c>
      <c r="C75" s="161" t="s">
        <v>571</v>
      </c>
      <c r="D75" s="73">
        <v>485000</v>
      </c>
      <c r="E75" s="73">
        <v>485000.84</v>
      </c>
      <c r="F75" s="73">
        <v>0</v>
      </c>
      <c r="G75" s="73">
        <v>0</v>
      </c>
      <c r="H75" s="73">
        <f t="shared" si="2"/>
        <v>0</v>
      </c>
      <c r="I75" s="168"/>
      <c r="J75" s="89"/>
    </row>
    <row r="76" spans="2:10" ht="26.4" x14ac:dyDescent="0.25">
      <c r="B76" s="164" t="s">
        <v>572</v>
      </c>
      <c r="C76" s="161" t="s">
        <v>814</v>
      </c>
      <c r="D76" s="73">
        <v>700000</v>
      </c>
      <c r="E76" s="73">
        <v>417246.51</v>
      </c>
      <c r="F76" s="73">
        <v>282753</v>
      </c>
      <c r="G76" s="73">
        <v>0</v>
      </c>
      <c r="H76" s="73">
        <f t="shared" si="2"/>
        <v>282753</v>
      </c>
      <c r="I76" s="168">
        <v>282753</v>
      </c>
      <c r="J76" s="89"/>
    </row>
    <row r="77" spans="2:10" ht="13.2" x14ac:dyDescent="0.25">
      <c r="B77" s="165" t="s">
        <v>687</v>
      </c>
      <c r="C77" s="166" t="s">
        <v>688</v>
      </c>
      <c r="D77" s="73">
        <v>0</v>
      </c>
      <c r="E77" s="73">
        <v>0</v>
      </c>
      <c r="F77" s="73">
        <v>1350000</v>
      </c>
      <c r="G77" s="73">
        <v>0</v>
      </c>
      <c r="H77" s="73">
        <f t="shared" si="2"/>
        <v>1350000</v>
      </c>
      <c r="I77" s="168">
        <v>1350000</v>
      </c>
      <c r="J77" s="89"/>
    </row>
    <row r="78" spans="2:10" s="148" customFormat="1" ht="13.2" x14ac:dyDescent="0.25">
      <c r="B78" s="165" t="s">
        <v>920</v>
      </c>
      <c r="C78" s="166" t="s">
        <v>921</v>
      </c>
      <c r="D78" s="73"/>
      <c r="E78" s="73"/>
      <c r="F78" s="73">
        <v>105000</v>
      </c>
      <c r="G78" s="73">
        <v>0</v>
      </c>
      <c r="H78" s="73">
        <f t="shared" si="2"/>
        <v>105000</v>
      </c>
      <c r="I78" s="168">
        <v>105000</v>
      </c>
      <c r="J78" s="89"/>
    </row>
    <row r="79" spans="2:10" ht="26.4" hidden="1" x14ac:dyDescent="0.25">
      <c r="B79" s="160" t="s">
        <v>573</v>
      </c>
      <c r="C79" s="161" t="s">
        <v>574</v>
      </c>
      <c r="D79" s="73">
        <v>-562500</v>
      </c>
      <c r="E79" s="73">
        <v>-562500</v>
      </c>
      <c r="F79" s="73">
        <v>0</v>
      </c>
      <c r="G79" s="73">
        <v>0</v>
      </c>
      <c r="H79" s="73">
        <f t="shared" si="2"/>
        <v>0</v>
      </c>
      <c r="I79" s="168"/>
      <c r="J79" s="89"/>
    </row>
    <row r="80" spans="2:10" ht="26.4" hidden="1" x14ac:dyDescent="0.25">
      <c r="B80" s="160" t="s">
        <v>575</v>
      </c>
      <c r="C80" s="161" t="s">
        <v>576</v>
      </c>
      <c r="D80" s="73">
        <v>0</v>
      </c>
      <c r="E80" s="73">
        <v>-894837</v>
      </c>
      <c r="F80" s="73">
        <v>0</v>
      </c>
      <c r="G80" s="73">
        <v>0</v>
      </c>
      <c r="H80" s="73">
        <f t="shared" si="2"/>
        <v>0</v>
      </c>
      <c r="I80" s="168"/>
      <c r="J80" s="89"/>
    </row>
    <row r="81" spans="2:10" ht="13.2" hidden="1" x14ac:dyDescent="0.25">
      <c r="B81" s="160" t="s">
        <v>577</v>
      </c>
      <c r="C81" s="161" t="s">
        <v>578</v>
      </c>
      <c r="D81" s="73">
        <v>4300000</v>
      </c>
      <c r="E81" s="73">
        <v>4169257.73</v>
      </c>
      <c r="F81" s="73">
        <v>0</v>
      </c>
      <c r="G81" s="73">
        <v>0</v>
      </c>
      <c r="H81" s="73">
        <f t="shared" si="2"/>
        <v>0</v>
      </c>
      <c r="I81" s="168"/>
      <c r="J81" s="89"/>
    </row>
    <row r="82" spans="2:10" ht="13.2" hidden="1" x14ac:dyDescent="0.25">
      <c r="B82" s="164" t="s">
        <v>579</v>
      </c>
      <c r="C82" s="161" t="s">
        <v>580</v>
      </c>
      <c r="D82" s="73">
        <v>2165689</v>
      </c>
      <c r="E82" s="73">
        <v>2166368.69</v>
      </c>
      <c r="F82" s="73">
        <v>0</v>
      </c>
      <c r="G82" s="73">
        <v>0</v>
      </c>
      <c r="H82" s="73">
        <f t="shared" si="2"/>
        <v>0</v>
      </c>
      <c r="I82" s="168"/>
      <c r="J82" s="167"/>
    </row>
    <row r="83" spans="2:10" ht="13.2" hidden="1" x14ac:dyDescent="0.25">
      <c r="B83" s="164" t="s">
        <v>581</v>
      </c>
      <c r="C83" s="161" t="s">
        <v>582</v>
      </c>
      <c r="D83" s="73">
        <v>300000</v>
      </c>
      <c r="E83" s="73">
        <v>109115.82</v>
      </c>
      <c r="F83" s="73">
        <v>0</v>
      </c>
      <c r="G83" s="73">
        <v>0</v>
      </c>
      <c r="H83" s="73">
        <f t="shared" si="2"/>
        <v>0</v>
      </c>
      <c r="I83" s="168"/>
      <c r="J83" s="89"/>
    </row>
    <row r="84" spans="2:10" ht="26.4" hidden="1" x14ac:dyDescent="0.25">
      <c r="B84" s="160" t="s">
        <v>583</v>
      </c>
      <c r="C84" s="161" t="s">
        <v>584</v>
      </c>
      <c r="D84" s="73">
        <v>-390000</v>
      </c>
      <c r="E84" s="73">
        <v>-390000</v>
      </c>
      <c r="F84" s="73">
        <v>0</v>
      </c>
      <c r="G84" s="73">
        <v>0</v>
      </c>
      <c r="H84" s="73">
        <f t="shared" si="2"/>
        <v>0</v>
      </c>
      <c r="I84" s="168"/>
      <c r="J84" s="89"/>
    </row>
    <row r="85" spans="2:10" ht="13.2" hidden="1" x14ac:dyDescent="0.25">
      <c r="B85" s="160" t="s">
        <v>585</v>
      </c>
      <c r="C85" s="161" t="s">
        <v>586</v>
      </c>
      <c r="D85" s="73">
        <v>0</v>
      </c>
      <c r="E85" s="73">
        <v>0</v>
      </c>
      <c r="F85" s="73">
        <v>0</v>
      </c>
      <c r="G85" s="73">
        <v>0</v>
      </c>
      <c r="H85" s="73">
        <f t="shared" si="2"/>
        <v>0</v>
      </c>
      <c r="I85" s="168"/>
      <c r="J85" s="162"/>
    </row>
    <row r="86" spans="2:10" ht="14.1" hidden="1" customHeight="1" x14ac:dyDescent="0.25">
      <c r="B86" s="160" t="s">
        <v>587</v>
      </c>
      <c r="C86" s="161" t="s">
        <v>588</v>
      </c>
      <c r="D86" s="73">
        <v>1400000</v>
      </c>
      <c r="E86" s="73">
        <v>1466029.08</v>
      </c>
      <c r="F86" s="73">
        <v>0</v>
      </c>
      <c r="G86" s="73">
        <v>0</v>
      </c>
      <c r="H86" s="73">
        <f t="shared" si="2"/>
        <v>0</v>
      </c>
      <c r="I86" s="168"/>
      <c r="J86" s="89"/>
    </row>
    <row r="87" spans="2:10" ht="13.2" hidden="1" x14ac:dyDescent="0.25">
      <c r="B87" s="160" t="s">
        <v>589</v>
      </c>
      <c r="C87" s="161" t="s">
        <v>590</v>
      </c>
      <c r="D87" s="73">
        <v>0</v>
      </c>
      <c r="E87" s="73">
        <v>0</v>
      </c>
      <c r="F87" s="73">
        <v>0</v>
      </c>
      <c r="G87" s="73">
        <v>0</v>
      </c>
      <c r="H87" s="73">
        <f t="shared" si="2"/>
        <v>0</v>
      </c>
      <c r="I87" s="168"/>
      <c r="J87" s="89"/>
    </row>
    <row r="88" spans="2:10" ht="13.2" hidden="1" x14ac:dyDescent="0.25">
      <c r="B88" s="164" t="s">
        <v>591</v>
      </c>
      <c r="C88" s="161" t="s">
        <v>592</v>
      </c>
      <c r="D88" s="73">
        <v>2200000</v>
      </c>
      <c r="E88" s="73">
        <v>0</v>
      </c>
      <c r="F88" s="73">
        <v>0</v>
      </c>
      <c r="G88" s="73">
        <v>0</v>
      </c>
      <c r="H88" s="73">
        <f t="shared" si="2"/>
        <v>0</v>
      </c>
      <c r="I88" s="168"/>
      <c r="J88" s="89"/>
    </row>
    <row r="89" spans="2:10" ht="26.4" hidden="1" x14ac:dyDescent="0.25">
      <c r="B89" s="160" t="s">
        <v>593</v>
      </c>
      <c r="C89" s="161" t="s">
        <v>594</v>
      </c>
      <c r="D89" s="73">
        <v>385000</v>
      </c>
      <c r="E89" s="73">
        <v>368049.3</v>
      </c>
      <c r="F89" s="73">
        <v>0</v>
      </c>
      <c r="G89" s="73">
        <v>0</v>
      </c>
      <c r="H89" s="73">
        <f t="shared" si="2"/>
        <v>0</v>
      </c>
      <c r="I89" s="168"/>
      <c r="J89" s="89"/>
    </row>
    <row r="90" spans="2:10" ht="14.25" hidden="1" customHeight="1" x14ac:dyDescent="0.25">
      <c r="B90" s="160" t="s">
        <v>595</v>
      </c>
      <c r="C90" s="161" t="s">
        <v>689</v>
      </c>
      <c r="D90" s="73">
        <v>5311041</v>
      </c>
      <c r="E90" s="73">
        <v>5297341.5599999996</v>
      </c>
      <c r="F90" s="73">
        <v>0</v>
      </c>
      <c r="G90" s="73">
        <v>0</v>
      </c>
      <c r="H90" s="73">
        <f t="shared" si="2"/>
        <v>0</v>
      </c>
      <c r="I90" s="168"/>
      <c r="J90" s="89"/>
    </row>
    <row r="91" spans="2:10" ht="26.4" x14ac:dyDescent="0.25">
      <c r="B91" s="160" t="s">
        <v>596</v>
      </c>
      <c r="C91" s="161" t="s">
        <v>815</v>
      </c>
      <c r="D91" s="73">
        <v>4903000</v>
      </c>
      <c r="E91" s="73">
        <v>4797743.74</v>
      </c>
      <c r="F91" s="73">
        <v>636334</v>
      </c>
      <c r="G91" s="73">
        <v>24077.75</v>
      </c>
      <c r="H91" s="73">
        <f t="shared" si="2"/>
        <v>612256.25</v>
      </c>
      <c r="I91" s="168">
        <v>636334</v>
      </c>
      <c r="J91" s="89"/>
    </row>
    <row r="92" spans="2:10" ht="13.2" x14ac:dyDescent="0.25">
      <c r="B92" s="127"/>
      <c r="C92" s="43"/>
      <c r="D92" s="43"/>
      <c r="E92" s="43"/>
      <c r="F92" s="43"/>
      <c r="G92" s="43"/>
      <c r="H92" s="77"/>
      <c r="I92" s="169"/>
      <c r="J92" s="60"/>
    </row>
    <row r="93" spans="2:10" ht="13.2" x14ac:dyDescent="0.25">
      <c r="B93" s="128"/>
      <c r="C93" s="82"/>
      <c r="D93" s="83">
        <f>SUM(D3:D92)</f>
        <v>240867054</v>
      </c>
      <c r="E93" s="83">
        <f>SUM(E3:E92)</f>
        <v>230921571.32999998</v>
      </c>
      <c r="F93" s="83">
        <f>SUM(F3:F92)</f>
        <v>15205344</v>
      </c>
      <c r="G93" s="83">
        <f>SUM(G3:G92)</f>
        <v>3666116.3400000003</v>
      </c>
      <c r="H93" s="96">
        <f>SUM(H3:H92)</f>
        <v>11539227.659999998</v>
      </c>
      <c r="I93" s="170">
        <f>SUM(I17:I91)</f>
        <v>13792109</v>
      </c>
      <c r="J93" s="58"/>
    </row>
    <row r="94" spans="2:10" ht="13.2" x14ac:dyDescent="0.25">
      <c r="B94" s="129"/>
      <c r="C94" s="16"/>
      <c r="D94" s="16"/>
      <c r="E94" s="16"/>
      <c r="F94" s="16"/>
      <c r="G94" s="16"/>
      <c r="H94" s="16"/>
    </row>
  </sheetData>
  <pageMargins left="0" right="0.19685039370078741" top="0.98425196850393704" bottom="0.31496062992125984" header="0" footer="0.11811023622047245"/>
  <pageSetup paperSize="9" fitToHeight="0"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Normal="100" workbookViewId="0">
      <selection activeCell="F32" sqref="F32"/>
    </sheetView>
  </sheetViews>
  <sheetFormatPr defaultRowHeight="12" x14ac:dyDescent="0.25"/>
  <cols>
    <col min="3" max="3" width="58.42578125" customWidth="1"/>
    <col min="4" max="4" width="14.28515625" style="42" hidden="1" customWidth="1"/>
    <col min="5" max="5" width="14.140625" style="42" hidden="1" customWidth="1"/>
    <col min="6" max="6" width="15.140625" customWidth="1"/>
    <col min="7" max="8" width="12.7109375" customWidth="1"/>
    <col min="9" max="9" width="15.28515625" customWidth="1"/>
    <col min="10" max="10" width="36.28515625" customWidth="1"/>
  </cols>
  <sheetData>
    <row r="1" spans="1:10" ht="13.2" x14ac:dyDescent="0.25">
      <c r="A1" s="1"/>
      <c r="B1" s="45"/>
      <c r="C1" s="45" t="s">
        <v>10</v>
      </c>
      <c r="D1" s="47" t="s">
        <v>0</v>
      </c>
      <c r="E1" s="45" t="s">
        <v>1</v>
      </c>
      <c r="F1" s="47" t="s">
        <v>2</v>
      </c>
      <c r="G1" s="47" t="s">
        <v>3</v>
      </c>
      <c r="H1" s="47" t="s">
        <v>4</v>
      </c>
      <c r="I1" s="48" t="s">
        <v>31</v>
      </c>
      <c r="J1" s="48" t="s">
        <v>32</v>
      </c>
    </row>
    <row r="2" spans="1:10" ht="26.4" x14ac:dyDescent="0.25">
      <c r="A2" s="1"/>
      <c r="B2" s="50"/>
      <c r="C2" s="50" t="s">
        <v>11</v>
      </c>
      <c r="D2" s="51" t="s">
        <v>791</v>
      </c>
      <c r="E2" s="51" t="s">
        <v>791</v>
      </c>
      <c r="F2" s="53">
        <v>2016</v>
      </c>
      <c r="G2" s="51" t="s">
        <v>697</v>
      </c>
      <c r="H2" s="53" t="s">
        <v>5</v>
      </c>
      <c r="I2" s="105" t="s">
        <v>664</v>
      </c>
      <c r="J2" s="104"/>
    </row>
    <row r="3" spans="1:10" ht="13.2" x14ac:dyDescent="0.25">
      <c r="B3" s="91" t="s">
        <v>597</v>
      </c>
      <c r="C3" s="17" t="s">
        <v>598</v>
      </c>
      <c r="D3" s="18">
        <v>-50000000</v>
      </c>
      <c r="E3" s="18">
        <v>120876.4</v>
      </c>
      <c r="F3" s="18">
        <v>-5000000</v>
      </c>
      <c r="G3" s="18">
        <v>0</v>
      </c>
      <c r="H3" s="18">
        <f t="shared" ref="H3:H11" si="0">SUM(F3-G3)</f>
        <v>-5000000</v>
      </c>
      <c r="J3" s="71"/>
    </row>
    <row r="4" spans="1:10" ht="13.8" x14ac:dyDescent="0.3">
      <c r="B4" s="98" t="s">
        <v>599</v>
      </c>
      <c r="C4" s="17" t="s">
        <v>600</v>
      </c>
      <c r="D4" s="18">
        <v>0</v>
      </c>
      <c r="E4" s="18">
        <v>24151.599999999999</v>
      </c>
      <c r="F4" s="18">
        <v>0</v>
      </c>
      <c r="G4" s="18">
        <v>0</v>
      </c>
      <c r="H4" s="18">
        <f t="shared" si="0"/>
        <v>0</v>
      </c>
      <c r="I4" s="66"/>
      <c r="J4" s="44"/>
    </row>
    <row r="5" spans="1:10" ht="13.8" x14ac:dyDescent="0.3">
      <c r="B5" s="98" t="s">
        <v>601</v>
      </c>
      <c r="C5" s="17" t="s">
        <v>602</v>
      </c>
      <c r="D5" s="18">
        <v>0</v>
      </c>
      <c r="E5" s="18">
        <v>-1032574.25</v>
      </c>
      <c r="F5" s="18">
        <v>0</v>
      </c>
      <c r="G5" s="18">
        <v>-224066.1</v>
      </c>
      <c r="H5" s="18">
        <f t="shared" si="0"/>
        <v>224066.1</v>
      </c>
      <c r="I5" s="66"/>
      <c r="J5" s="44"/>
    </row>
    <row r="6" spans="1:10" ht="13.8" x14ac:dyDescent="0.3">
      <c r="B6" s="98" t="s">
        <v>12</v>
      </c>
      <c r="C6" s="17" t="s">
        <v>603</v>
      </c>
      <c r="D6" s="18">
        <v>0</v>
      </c>
      <c r="E6" s="18">
        <v>-1628841.81</v>
      </c>
      <c r="F6" s="18">
        <v>0</v>
      </c>
      <c r="G6" s="18">
        <v>0</v>
      </c>
      <c r="H6" s="18">
        <f t="shared" si="0"/>
        <v>0</v>
      </c>
      <c r="I6" s="66"/>
      <c r="J6" s="44"/>
    </row>
    <row r="7" spans="1:10" ht="13.8" x14ac:dyDescent="0.3">
      <c r="B7" s="98" t="s">
        <v>604</v>
      </c>
      <c r="C7" s="17" t="s">
        <v>605</v>
      </c>
      <c r="D7" s="18">
        <v>0</v>
      </c>
      <c r="E7" s="18">
        <v>-3536353.83</v>
      </c>
      <c r="F7" s="18">
        <v>0</v>
      </c>
      <c r="G7" s="18">
        <v>-294481.62</v>
      </c>
      <c r="H7" s="18">
        <f t="shared" si="0"/>
        <v>294481.62</v>
      </c>
      <c r="I7" s="66"/>
      <c r="J7" s="44"/>
    </row>
    <row r="8" spans="1:10" ht="13.8" x14ac:dyDescent="0.3">
      <c r="B8" s="98" t="s">
        <v>606</v>
      </c>
      <c r="C8" s="17" t="s">
        <v>607</v>
      </c>
      <c r="D8" s="18">
        <v>0</v>
      </c>
      <c r="E8" s="18">
        <v>-272265.23</v>
      </c>
      <c r="F8" s="18">
        <v>0</v>
      </c>
      <c r="G8" s="18">
        <v>71640</v>
      </c>
      <c r="H8" s="18">
        <f t="shared" si="0"/>
        <v>-71640</v>
      </c>
      <c r="I8" s="66"/>
      <c r="J8" s="44"/>
    </row>
    <row r="9" spans="1:10" ht="13.8" x14ac:dyDescent="0.3">
      <c r="B9" s="98" t="s">
        <v>608</v>
      </c>
      <c r="C9" s="17" t="s">
        <v>609</v>
      </c>
      <c r="D9" s="18">
        <v>0</v>
      </c>
      <c r="E9" s="18">
        <v>-1032652.99</v>
      </c>
      <c r="F9" s="18">
        <v>0</v>
      </c>
      <c r="G9" s="18">
        <v>115460</v>
      </c>
      <c r="H9" s="18">
        <f t="shared" si="0"/>
        <v>-115460</v>
      </c>
      <c r="I9" s="66"/>
      <c r="J9" s="44"/>
    </row>
    <row r="10" spans="1:10" s="42" customFormat="1" ht="13.8" x14ac:dyDescent="0.3">
      <c r="B10" s="98" t="s">
        <v>610</v>
      </c>
      <c r="C10" s="17" t="s">
        <v>611</v>
      </c>
      <c r="D10" s="18">
        <v>0</v>
      </c>
      <c r="E10" s="18">
        <v>-444549.45</v>
      </c>
      <c r="F10" s="18">
        <v>0</v>
      </c>
      <c r="G10" s="18">
        <v>0</v>
      </c>
      <c r="H10" s="18">
        <f t="shared" si="0"/>
        <v>0</v>
      </c>
      <c r="I10" s="66"/>
      <c r="J10" s="59"/>
    </row>
    <row r="11" spans="1:10" ht="13.8" x14ac:dyDescent="0.3">
      <c r="B11" s="98" t="s">
        <v>614</v>
      </c>
      <c r="C11" s="17" t="s">
        <v>615</v>
      </c>
      <c r="D11" s="18">
        <v>0</v>
      </c>
      <c r="E11" s="18">
        <v>-771879.03</v>
      </c>
      <c r="F11" s="18">
        <v>0</v>
      </c>
      <c r="G11" s="18">
        <v>-277360.65999999997</v>
      </c>
      <c r="H11" s="18">
        <f t="shared" si="0"/>
        <v>277360.65999999997</v>
      </c>
      <c r="I11" s="66"/>
      <c r="J11" s="44"/>
    </row>
    <row r="12" spans="1:10" ht="13.8" x14ac:dyDescent="0.3">
      <c r="B12" s="98" t="s">
        <v>616</v>
      </c>
      <c r="C12" s="17" t="s">
        <v>617</v>
      </c>
      <c r="D12" s="18">
        <v>0</v>
      </c>
      <c r="E12" s="18">
        <v>-144387.99</v>
      </c>
      <c r="F12" s="18">
        <v>0</v>
      </c>
      <c r="G12" s="18">
        <v>0</v>
      </c>
      <c r="H12" s="18">
        <f t="shared" ref="H12:H24" si="1">SUM(F12-G12)</f>
        <v>0</v>
      </c>
      <c r="I12" s="66"/>
      <c r="J12" s="44"/>
    </row>
    <row r="13" spans="1:10" ht="13.8" x14ac:dyDescent="0.3">
      <c r="B13" s="98" t="s">
        <v>618</v>
      </c>
      <c r="C13" s="17" t="s">
        <v>619</v>
      </c>
      <c r="D13" s="18">
        <v>0</v>
      </c>
      <c r="E13" s="18">
        <v>-3061531.16</v>
      </c>
      <c r="F13" s="18">
        <v>0</v>
      </c>
      <c r="G13" s="18">
        <v>-293930.38</v>
      </c>
      <c r="H13" s="18">
        <f t="shared" si="1"/>
        <v>293930.38</v>
      </c>
      <c r="I13" s="66"/>
      <c r="J13" s="44"/>
    </row>
    <row r="14" spans="1:10" ht="13.8" x14ac:dyDescent="0.3">
      <c r="B14" s="98" t="s">
        <v>13</v>
      </c>
      <c r="C14" s="17" t="s">
        <v>620</v>
      </c>
      <c r="D14" s="18">
        <v>0</v>
      </c>
      <c r="E14" s="18">
        <v>-2543415.36</v>
      </c>
      <c r="F14" s="18">
        <v>0</v>
      </c>
      <c r="G14" s="18">
        <v>0</v>
      </c>
      <c r="H14" s="18">
        <f t="shared" si="1"/>
        <v>0</v>
      </c>
      <c r="I14" s="66"/>
      <c r="J14" s="44"/>
    </row>
    <row r="15" spans="1:10" ht="13.8" x14ac:dyDescent="0.3">
      <c r="B15" s="98" t="s">
        <v>18</v>
      </c>
      <c r="C15" s="17" t="s">
        <v>621</v>
      </c>
      <c r="D15" s="18">
        <v>0</v>
      </c>
      <c r="E15" s="18">
        <v>-528706.94999999995</v>
      </c>
      <c r="F15" s="18">
        <v>0</v>
      </c>
      <c r="G15" s="18">
        <v>-507569.55</v>
      </c>
      <c r="H15" s="18">
        <f t="shared" si="1"/>
        <v>507569.55</v>
      </c>
      <c r="I15" s="66"/>
      <c r="J15" s="44"/>
    </row>
    <row r="16" spans="1:10" ht="13.8" x14ac:dyDescent="0.3">
      <c r="B16" s="98" t="s">
        <v>622</v>
      </c>
      <c r="C16" s="17" t="s">
        <v>623</v>
      </c>
      <c r="D16" s="18">
        <v>0</v>
      </c>
      <c r="E16" s="18">
        <v>-2204137.25</v>
      </c>
      <c r="F16" s="18">
        <v>0</v>
      </c>
      <c r="G16" s="18">
        <v>4000</v>
      </c>
      <c r="H16" s="18">
        <f t="shared" si="1"/>
        <v>-4000</v>
      </c>
      <c r="I16" s="66"/>
      <c r="J16" s="44"/>
    </row>
    <row r="17" spans="2:10" ht="13.8" x14ac:dyDescent="0.3">
      <c r="B17" s="98" t="s">
        <v>20</v>
      </c>
      <c r="C17" s="17" t="s">
        <v>624</v>
      </c>
      <c r="D17" s="18">
        <v>0</v>
      </c>
      <c r="E17" s="18">
        <v>-397607.6</v>
      </c>
      <c r="F17" s="18">
        <v>0</v>
      </c>
      <c r="G17" s="18">
        <v>3860</v>
      </c>
      <c r="H17" s="18">
        <f t="shared" si="1"/>
        <v>-3860</v>
      </c>
      <c r="I17" s="66"/>
      <c r="J17" s="44"/>
    </row>
    <row r="18" spans="2:10" ht="13.8" x14ac:dyDescent="0.3">
      <c r="B18" s="98" t="s">
        <v>21</v>
      </c>
      <c r="C18" s="17" t="s">
        <v>625</v>
      </c>
      <c r="D18" s="18">
        <v>0</v>
      </c>
      <c r="E18" s="18">
        <v>-450141.2</v>
      </c>
      <c r="F18" s="18">
        <v>0</v>
      </c>
      <c r="G18" s="18">
        <v>4000</v>
      </c>
      <c r="H18" s="18">
        <f t="shared" si="1"/>
        <v>-4000</v>
      </c>
      <c r="I18" s="66"/>
      <c r="J18" s="44"/>
    </row>
    <row r="19" spans="2:10" ht="13.8" x14ac:dyDescent="0.3">
      <c r="B19" s="98" t="s">
        <v>22</v>
      </c>
      <c r="C19" s="17" t="s">
        <v>626</v>
      </c>
      <c r="D19" s="18">
        <v>0</v>
      </c>
      <c r="E19" s="18">
        <v>-822394.1</v>
      </c>
      <c r="F19" s="18">
        <v>0</v>
      </c>
      <c r="G19" s="18">
        <v>3860</v>
      </c>
      <c r="H19" s="18">
        <f t="shared" si="1"/>
        <v>-3860</v>
      </c>
      <c r="I19" s="66"/>
      <c r="J19" s="44"/>
    </row>
    <row r="20" spans="2:10" ht="13.8" x14ac:dyDescent="0.3">
      <c r="B20" s="98" t="s">
        <v>23</v>
      </c>
      <c r="C20" s="17" t="s">
        <v>627</v>
      </c>
      <c r="D20" s="18">
        <v>0</v>
      </c>
      <c r="E20" s="18">
        <v>-802168.44</v>
      </c>
      <c r="F20" s="18">
        <v>0</v>
      </c>
      <c r="G20" s="18">
        <v>-145250</v>
      </c>
      <c r="H20" s="18">
        <f t="shared" si="1"/>
        <v>145250</v>
      </c>
      <c r="I20" s="66"/>
      <c r="J20" s="44"/>
    </row>
    <row r="21" spans="2:10" ht="13.8" x14ac:dyDescent="0.3">
      <c r="B21" s="98" t="s">
        <v>25</v>
      </c>
      <c r="C21" s="17" t="s">
        <v>639</v>
      </c>
      <c r="D21" s="18">
        <v>0</v>
      </c>
      <c r="E21" s="18">
        <v>-208526.54</v>
      </c>
      <c r="F21" s="18">
        <v>0</v>
      </c>
      <c r="G21" s="18">
        <v>4000</v>
      </c>
      <c r="H21" s="18">
        <f t="shared" si="1"/>
        <v>-4000</v>
      </c>
      <c r="I21" s="66"/>
      <c r="J21" s="44"/>
    </row>
    <row r="22" spans="2:10" ht="13.8" x14ac:dyDescent="0.3">
      <c r="B22" s="98" t="s">
        <v>690</v>
      </c>
      <c r="C22" s="17" t="s">
        <v>643</v>
      </c>
      <c r="D22" s="18">
        <v>0</v>
      </c>
      <c r="E22" s="18">
        <v>-220000</v>
      </c>
      <c r="F22" s="18">
        <v>0</v>
      </c>
      <c r="G22" s="18">
        <v>0</v>
      </c>
      <c r="H22" s="18">
        <f t="shared" si="1"/>
        <v>0</v>
      </c>
      <c r="I22" s="66"/>
      <c r="J22" s="44"/>
    </row>
    <row r="23" spans="2:10" ht="13.8" x14ac:dyDescent="0.3">
      <c r="B23" s="98" t="s">
        <v>628</v>
      </c>
      <c r="C23" s="17" t="s">
        <v>629</v>
      </c>
      <c r="D23" s="18">
        <v>0</v>
      </c>
      <c r="E23" s="18">
        <v>-2109675.33</v>
      </c>
      <c r="F23" s="18">
        <v>0</v>
      </c>
      <c r="G23" s="18">
        <v>0</v>
      </c>
      <c r="H23" s="18">
        <f t="shared" si="1"/>
        <v>0</v>
      </c>
      <c r="I23" s="66"/>
      <c r="J23" s="44"/>
    </row>
    <row r="24" spans="2:10" ht="13.8" x14ac:dyDescent="0.3">
      <c r="B24" s="98" t="s">
        <v>631</v>
      </c>
      <c r="C24" s="17" t="s">
        <v>630</v>
      </c>
      <c r="D24" s="18">
        <v>0</v>
      </c>
      <c r="E24" s="18">
        <v>-770100</v>
      </c>
      <c r="F24" s="18">
        <v>0</v>
      </c>
      <c r="G24" s="18">
        <v>0</v>
      </c>
      <c r="H24" s="18">
        <f t="shared" si="1"/>
        <v>0</v>
      </c>
      <c r="I24" s="66"/>
      <c r="J24" s="44"/>
    </row>
    <row r="25" spans="2:10" ht="13.8" x14ac:dyDescent="0.3">
      <c r="B25" s="72"/>
      <c r="C25" s="72"/>
      <c r="D25" s="73">
        <f>SUM(D3:D24)</f>
        <v>-50000000</v>
      </c>
      <c r="E25" s="73">
        <f>SUM(E3:E24)</f>
        <v>-22836880.510000005</v>
      </c>
      <c r="F25" s="73">
        <f>SUM(F3:F24)</f>
        <v>-5000000</v>
      </c>
      <c r="G25" s="73">
        <f>SUM(G3:G24)</f>
        <v>-1535838.3099999998</v>
      </c>
      <c r="H25" s="73">
        <f>SUM(H3:H24)</f>
        <v>-3464161.6900000004</v>
      </c>
      <c r="I25" s="99"/>
      <c r="J25" s="89"/>
    </row>
  </sheetData>
  <pageMargins left="0" right="0.19685039370078741" top="0.19685039370078741" bottom="0.31496062992125984" header="0" footer="0.11811023622047244"/>
  <pageSetup paperSize="9"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M14" sqref="M14"/>
    </sheetView>
  </sheetViews>
  <sheetFormatPr defaultRowHeight="12" x14ac:dyDescent="0.25"/>
  <cols>
    <col min="2" max="2" width="11.42578125" customWidth="1"/>
    <col min="3" max="3" width="47.7109375" customWidth="1"/>
    <col min="4" max="4" width="14.140625" style="42" hidden="1" customWidth="1"/>
    <col min="5" max="5" width="12.7109375" style="42" hidden="1" customWidth="1"/>
    <col min="6" max="6" width="15.7109375" customWidth="1"/>
    <col min="7" max="8" width="12.7109375" customWidth="1"/>
    <col min="9" max="9" width="18" customWidth="1"/>
    <col min="10" max="10" width="44" customWidth="1"/>
  </cols>
  <sheetData>
    <row r="1" spans="1:10" ht="13.2" x14ac:dyDescent="0.25">
      <c r="A1" s="1"/>
      <c r="B1" s="45"/>
      <c r="C1" s="45" t="s">
        <v>10</v>
      </c>
      <c r="D1" s="47" t="s">
        <v>0</v>
      </c>
      <c r="E1" s="45" t="s">
        <v>1</v>
      </c>
      <c r="F1" s="47" t="s">
        <v>2</v>
      </c>
      <c r="G1" s="47" t="s">
        <v>3</v>
      </c>
      <c r="H1" s="47" t="s">
        <v>4</v>
      </c>
      <c r="I1" s="47" t="s">
        <v>31</v>
      </c>
      <c r="J1" s="47" t="s">
        <v>32</v>
      </c>
    </row>
    <row r="2" spans="1:10" ht="26.4" x14ac:dyDescent="0.25">
      <c r="A2" s="1"/>
      <c r="B2" s="50"/>
      <c r="C2" s="50" t="s">
        <v>24</v>
      </c>
      <c r="D2" s="51" t="s">
        <v>791</v>
      </c>
      <c r="E2" s="51" t="s">
        <v>791</v>
      </c>
      <c r="F2" s="53">
        <v>2016</v>
      </c>
      <c r="G2" s="51" t="s">
        <v>697</v>
      </c>
      <c r="H2" s="53" t="s">
        <v>5</v>
      </c>
      <c r="I2" s="51" t="s">
        <v>664</v>
      </c>
      <c r="J2" s="54"/>
    </row>
    <row r="3" spans="1:10" ht="13.2" x14ac:dyDescent="0.25">
      <c r="B3" s="93" t="s">
        <v>632</v>
      </c>
      <c r="C3" s="85" t="s">
        <v>633</v>
      </c>
      <c r="D3" s="103">
        <v>0</v>
      </c>
      <c r="E3" s="103">
        <v>1003634.6</v>
      </c>
      <c r="F3" s="103">
        <v>0</v>
      </c>
      <c r="G3" s="103">
        <v>29233.97</v>
      </c>
      <c r="H3" s="103">
        <f t="shared" ref="H3:H6" si="0">SUM(F3-G3)</f>
        <v>-29233.97</v>
      </c>
      <c r="I3" s="71"/>
      <c r="J3" s="71"/>
    </row>
    <row r="4" spans="1:10" ht="13.2" x14ac:dyDescent="0.25">
      <c r="B4" s="93" t="s">
        <v>604</v>
      </c>
      <c r="C4" s="85" t="s">
        <v>605</v>
      </c>
      <c r="D4" s="103">
        <v>982000</v>
      </c>
      <c r="E4" s="103">
        <v>1275317.75</v>
      </c>
      <c r="F4" s="103">
        <v>0</v>
      </c>
      <c r="G4" s="103">
        <v>4000</v>
      </c>
      <c r="H4" s="103">
        <f t="shared" si="0"/>
        <v>-4000</v>
      </c>
      <c r="I4" s="55"/>
      <c r="J4" s="71"/>
    </row>
    <row r="5" spans="1:10" ht="13.2" x14ac:dyDescent="0.25">
      <c r="B5" s="93" t="s">
        <v>606</v>
      </c>
      <c r="C5" s="85" t="s">
        <v>607</v>
      </c>
      <c r="D5" s="103">
        <v>54000</v>
      </c>
      <c r="E5" s="103">
        <v>104607.76</v>
      </c>
      <c r="F5" s="103">
        <v>0</v>
      </c>
      <c r="G5" s="103">
        <v>11580</v>
      </c>
      <c r="H5" s="103">
        <f t="shared" si="0"/>
        <v>-11580</v>
      </c>
      <c r="I5" s="55"/>
      <c r="J5" s="71"/>
    </row>
    <row r="6" spans="1:10" ht="13.2" x14ac:dyDescent="0.25">
      <c r="B6" s="93" t="s">
        <v>612</v>
      </c>
      <c r="C6" s="85" t="s">
        <v>613</v>
      </c>
      <c r="D6" s="103">
        <v>0</v>
      </c>
      <c r="E6" s="103">
        <v>2105129.12</v>
      </c>
      <c r="F6" s="103">
        <f>-724310-F27</f>
        <v>0</v>
      </c>
      <c r="G6" s="103">
        <f>417636.74-G27</f>
        <v>322110.74</v>
      </c>
      <c r="H6" s="103">
        <f t="shared" si="0"/>
        <v>-322110.74</v>
      </c>
      <c r="I6" s="55"/>
      <c r="J6" s="71"/>
    </row>
    <row r="7" spans="1:10" ht="13.2" x14ac:dyDescent="0.25">
      <c r="B7" s="93" t="s">
        <v>634</v>
      </c>
      <c r="C7" s="85" t="s">
        <v>635</v>
      </c>
      <c r="D7" s="103">
        <v>0</v>
      </c>
      <c r="E7" s="103">
        <v>2541340.59</v>
      </c>
      <c r="F7" s="103">
        <v>0</v>
      </c>
      <c r="G7" s="103">
        <v>48880</v>
      </c>
      <c r="H7" s="103">
        <f t="shared" ref="H7:H11" si="1">SUM(F7-G7)</f>
        <v>-48880</v>
      </c>
      <c r="I7" s="55"/>
      <c r="J7" s="71"/>
    </row>
    <row r="8" spans="1:10" ht="13.2" x14ac:dyDescent="0.25">
      <c r="B8" s="93" t="s">
        <v>636</v>
      </c>
      <c r="C8" s="85" t="s">
        <v>637</v>
      </c>
      <c r="D8" s="103">
        <v>31000010</v>
      </c>
      <c r="E8" s="103">
        <v>195591.61</v>
      </c>
      <c r="F8" s="103">
        <v>5000000</v>
      </c>
      <c r="G8" s="103">
        <v>19100</v>
      </c>
      <c r="H8" s="103">
        <f t="shared" si="1"/>
        <v>4980900</v>
      </c>
      <c r="I8" s="55"/>
      <c r="J8" s="71"/>
    </row>
    <row r="9" spans="1:10" ht="13.2" x14ac:dyDescent="0.25">
      <c r="B9" s="93" t="s">
        <v>616</v>
      </c>
      <c r="C9" s="85" t="s">
        <v>617</v>
      </c>
      <c r="D9" s="103">
        <v>2820000</v>
      </c>
      <c r="E9" s="103">
        <v>2809240.29</v>
      </c>
      <c r="F9" s="103">
        <v>0</v>
      </c>
      <c r="G9" s="103">
        <v>0</v>
      </c>
      <c r="H9" s="103">
        <f t="shared" si="1"/>
        <v>0</v>
      </c>
      <c r="I9" s="55"/>
      <c r="J9" s="71"/>
    </row>
    <row r="10" spans="1:10" ht="13.2" x14ac:dyDescent="0.25">
      <c r="B10" s="80" t="s">
        <v>638</v>
      </c>
      <c r="C10" s="85" t="s">
        <v>919</v>
      </c>
      <c r="D10" s="103"/>
      <c r="E10" s="103">
        <v>0</v>
      </c>
      <c r="F10" s="103">
        <v>9308753</v>
      </c>
      <c r="G10" s="103">
        <v>0</v>
      </c>
      <c r="H10" s="103">
        <f t="shared" si="1"/>
        <v>9308753</v>
      </c>
      <c r="I10" s="55"/>
      <c r="J10" s="71"/>
    </row>
    <row r="11" spans="1:10" ht="13.2" x14ac:dyDescent="0.25">
      <c r="B11" s="93" t="s">
        <v>622</v>
      </c>
      <c r="C11" s="85" t="s">
        <v>623</v>
      </c>
      <c r="D11" s="103">
        <v>1355000</v>
      </c>
      <c r="E11" s="103">
        <v>11644.27</v>
      </c>
      <c r="F11" s="103">
        <v>0</v>
      </c>
      <c r="G11" s="103">
        <v>2810.13</v>
      </c>
      <c r="H11" s="103">
        <f t="shared" si="1"/>
        <v>-2810.13</v>
      </c>
      <c r="I11" s="55"/>
      <c r="J11" s="71"/>
    </row>
    <row r="12" spans="1:10" ht="13.2" x14ac:dyDescent="0.25">
      <c r="B12" s="93" t="s">
        <v>640</v>
      </c>
      <c r="C12" s="85" t="s">
        <v>641</v>
      </c>
      <c r="D12" s="103">
        <v>0</v>
      </c>
      <c r="E12" s="103">
        <v>590930.44999999995</v>
      </c>
      <c r="F12" s="103">
        <v>0</v>
      </c>
      <c r="G12" s="103">
        <v>13768.96</v>
      </c>
      <c r="H12" s="103">
        <f t="shared" ref="H12:H15" si="2">SUM(F12-G12)</f>
        <v>-13768.96</v>
      </c>
      <c r="I12" s="55"/>
      <c r="J12" s="71"/>
    </row>
    <row r="13" spans="1:10" ht="13.2" x14ac:dyDescent="0.25">
      <c r="B13" s="93" t="s">
        <v>628</v>
      </c>
      <c r="C13" s="85" t="s">
        <v>642</v>
      </c>
      <c r="D13" s="103">
        <v>80000</v>
      </c>
      <c r="E13" s="103">
        <v>480785.9</v>
      </c>
      <c r="F13" s="103">
        <v>0</v>
      </c>
      <c r="G13" s="103">
        <v>40541</v>
      </c>
      <c r="H13" s="103">
        <f t="shared" si="2"/>
        <v>-40541</v>
      </c>
      <c r="I13" s="55"/>
      <c r="J13" s="71"/>
    </row>
    <row r="14" spans="1:10" ht="13.2" x14ac:dyDescent="0.25">
      <c r="B14" s="80" t="s">
        <v>692</v>
      </c>
      <c r="C14" s="85" t="s">
        <v>693</v>
      </c>
      <c r="D14" s="103">
        <v>315000</v>
      </c>
      <c r="E14" s="103">
        <v>206544.8</v>
      </c>
      <c r="F14" s="103">
        <v>0</v>
      </c>
      <c r="G14" s="103">
        <v>23307.279999999999</v>
      </c>
      <c r="H14" s="103">
        <f t="shared" si="2"/>
        <v>-23307.279999999999</v>
      </c>
      <c r="I14" s="71"/>
      <c r="J14" s="71"/>
    </row>
    <row r="15" spans="1:10" s="70" customFormat="1" ht="13.2" x14ac:dyDescent="0.25">
      <c r="B15" s="101" t="s">
        <v>694</v>
      </c>
      <c r="C15" s="85" t="s">
        <v>695</v>
      </c>
      <c r="D15" s="103">
        <v>0</v>
      </c>
      <c r="E15" s="103">
        <v>-252000</v>
      </c>
      <c r="F15" s="103">
        <v>0</v>
      </c>
      <c r="G15" s="103">
        <v>-252000</v>
      </c>
      <c r="H15" s="103">
        <f t="shared" si="2"/>
        <v>252000</v>
      </c>
      <c r="I15" s="71"/>
      <c r="J15" s="71"/>
    </row>
    <row r="16" spans="1:10" s="70" customFormat="1" ht="13.2" x14ac:dyDescent="0.25">
      <c r="B16" s="102"/>
      <c r="C16" s="102"/>
      <c r="D16" s="102"/>
      <c r="E16" s="102"/>
      <c r="F16" s="102"/>
      <c r="G16" s="102"/>
      <c r="H16" s="102"/>
      <c r="I16" s="60"/>
      <c r="J16" s="60"/>
    </row>
    <row r="17" spans="2:10" s="70" customFormat="1" ht="13.2" x14ac:dyDescent="0.25">
      <c r="B17" s="62"/>
      <c r="C17" s="62"/>
      <c r="D17" s="63">
        <f>SUM(D3:D16)</f>
        <v>36606010</v>
      </c>
      <c r="E17" s="63">
        <f>SUM(E3:E16)</f>
        <v>11072767.140000001</v>
      </c>
      <c r="F17" s="63">
        <f>SUM(F3:F16)</f>
        <v>14308753</v>
      </c>
      <c r="G17" s="63">
        <f>SUM(G3:G16)</f>
        <v>263332.07999999996</v>
      </c>
      <c r="H17" s="63">
        <f>SUM(H3:H16)</f>
        <v>14045420.919999998</v>
      </c>
      <c r="I17" s="58"/>
      <c r="J17" s="58"/>
    </row>
    <row r="18" spans="2:10" s="70" customFormat="1" x14ac:dyDescent="0.25"/>
    <row r="19" spans="2:10" s="70" customFormat="1" x14ac:dyDescent="0.25"/>
    <row r="20" spans="2:10" s="70" customFormat="1" x14ac:dyDescent="0.25"/>
    <row r="21" spans="2:10" s="42" customFormat="1" x14ac:dyDescent="0.25">
      <c r="C21" s="100"/>
    </row>
    <row r="23" spans="2:10" ht="13.2" x14ac:dyDescent="0.25">
      <c r="B23" s="23" t="s">
        <v>33</v>
      </c>
      <c r="C23" s="23"/>
      <c r="D23" s="31"/>
      <c r="E23" s="31"/>
      <c r="F23" s="31"/>
      <c r="G23" s="31"/>
      <c r="H23" s="31"/>
    </row>
    <row r="24" spans="2:10" ht="13.2" x14ac:dyDescent="0.25">
      <c r="B24" s="24" t="s">
        <v>34</v>
      </c>
      <c r="C24" s="24"/>
      <c r="D24" s="24"/>
      <c r="E24" s="24"/>
      <c r="F24" s="24"/>
      <c r="G24" s="24"/>
      <c r="H24" s="24"/>
    </row>
    <row r="25" spans="2:10" ht="15" customHeight="1" x14ac:dyDescent="0.25">
      <c r="B25" s="110" t="s">
        <v>35</v>
      </c>
      <c r="C25" s="110"/>
      <c r="D25" s="26"/>
      <c r="E25" s="26"/>
      <c r="F25" s="111" t="s">
        <v>36</v>
      </c>
      <c r="G25" s="111" t="s">
        <v>37</v>
      </c>
      <c r="H25" s="111" t="s">
        <v>38</v>
      </c>
    </row>
    <row r="26" spans="2:10" ht="13.2" x14ac:dyDescent="0.25">
      <c r="B26" s="25" t="s">
        <v>12</v>
      </c>
      <c r="C26" s="110" t="s">
        <v>39</v>
      </c>
      <c r="D26" s="112"/>
      <c r="E26" s="112"/>
      <c r="F26" s="65">
        <v>-860403</v>
      </c>
      <c r="G26" s="114">
        <v>0</v>
      </c>
      <c r="H26" s="116">
        <f>F26-G26</f>
        <v>-860403</v>
      </c>
    </row>
    <row r="27" spans="2:10" s="70" customFormat="1" ht="13.2" x14ac:dyDescent="0.25">
      <c r="B27" s="27" t="s">
        <v>612</v>
      </c>
      <c r="C27" s="113" t="s">
        <v>792</v>
      </c>
      <c r="D27" s="29"/>
      <c r="E27" s="29"/>
      <c r="F27" s="109">
        <v>-724310</v>
      </c>
      <c r="G27" s="115">
        <v>95526</v>
      </c>
      <c r="H27" s="117">
        <f>F27-G27</f>
        <v>-819836</v>
      </c>
    </row>
    <row r="28" spans="2:10" ht="13.2" x14ac:dyDescent="0.25">
      <c r="B28" s="27" t="s">
        <v>13</v>
      </c>
      <c r="C28" s="113" t="s">
        <v>40</v>
      </c>
      <c r="D28" s="29"/>
      <c r="E28" s="29"/>
      <c r="F28" s="28">
        <v>-591703</v>
      </c>
      <c r="G28" s="28">
        <v>0</v>
      </c>
      <c r="H28" s="117">
        <f t="shared" ref="H28:H40" si="3">F28-G28</f>
        <v>-591703</v>
      </c>
    </row>
    <row r="29" spans="2:10" ht="13.2" x14ac:dyDescent="0.25">
      <c r="B29" s="27" t="s">
        <v>14</v>
      </c>
      <c r="C29" s="113" t="s">
        <v>41</v>
      </c>
      <c r="D29" s="29"/>
      <c r="E29" s="29"/>
      <c r="F29" s="28">
        <v>-318609</v>
      </c>
      <c r="G29" s="28">
        <v>0</v>
      </c>
      <c r="H29" s="117">
        <f t="shared" si="3"/>
        <v>-318609</v>
      </c>
    </row>
    <row r="30" spans="2:10" ht="13.2" x14ac:dyDescent="0.25">
      <c r="B30" s="27" t="s">
        <v>15</v>
      </c>
      <c r="C30" s="113" t="s">
        <v>42</v>
      </c>
      <c r="D30" s="29"/>
      <c r="E30" s="29"/>
      <c r="F30" s="28">
        <v>-465955</v>
      </c>
      <c r="G30" s="28">
        <v>0</v>
      </c>
      <c r="H30" s="117">
        <f t="shared" si="3"/>
        <v>-465955</v>
      </c>
    </row>
    <row r="31" spans="2:10" ht="13.2" x14ac:dyDescent="0.25">
      <c r="B31" s="27" t="s">
        <v>16</v>
      </c>
      <c r="C31" s="113" t="s">
        <v>43</v>
      </c>
      <c r="D31" s="29"/>
      <c r="E31" s="29"/>
      <c r="F31" s="28">
        <v>-185708</v>
      </c>
      <c r="G31" s="28">
        <v>0</v>
      </c>
      <c r="H31" s="117">
        <f t="shared" si="3"/>
        <v>-185708</v>
      </c>
    </row>
    <row r="32" spans="2:10" ht="13.2" x14ac:dyDescent="0.25">
      <c r="B32" s="27" t="s">
        <v>17</v>
      </c>
      <c r="C32" s="113" t="s">
        <v>44</v>
      </c>
      <c r="D32" s="29"/>
      <c r="E32" s="29"/>
      <c r="F32" s="28">
        <v>-374160</v>
      </c>
      <c r="G32" s="28">
        <v>0</v>
      </c>
      <c r="H32" s="117">
        <f t="shared" si="3"/>
        <v>-374160</v>
      </c>
    </row>
    <row r="33" spans="2:9" ht="13.2" x14ac:dyDescent="0.25">
      <c r="B33" s="27" t="s">
        <v>18</v>
      </c>
      <c r="C33" s="113" t="s">
        <v>45</v>
      </c>
      <c r="D33" s="29"/>
      <c r="E33" s="29"/>
      <c r="F33" s="28">
        <v>-955122</v>
      </c>
      <c r="G33" s="28">
        <v>-176376</v>
      </c>
      <c r="H33" s="117">
        <f t="shared" si="3"/>
        <v>-778746</v>
      </c>
    </row>
    <row r="34" spans="2:9" ht="13.2" x14ac:dyDescent="0.25">
      <c r="B34" s="27" t="s">
        <v>19</v>
      </c>
      <c r="C34" s="113" t="s">
        <v>46</v>
      </c>
      <c r="D34" s="29"/>
      <c r="E34" s="29"/>
      <c r="F34" s="28">
        <v>-66902</v>
      </c>
      <c r="G34" s="28">
        <v>0</v>
      </c>
      <c r="H34" s="117">
        <f t="shared" si="3"/>
        <v>-66902</v>
      </c>
    </row>
    <row r="35" spans="2:9" ht="13.2" x14ac:dyDescent="0.25">
      <c r="B35" s="27" t="s">
        <v>20</v>
      </c>
      <c r="C35" s="113" t="s">
        <v>47</v>
      </c>
      <c r="D35" s="29"/>
      <c r="E35" s="29"/>
      <c r="F35" s="28">
        <v>-4347</v>
      </c>
      <c r="G35" s="28">
        <v>0</v>
      </c>
      <c r="H35" s="117">
        <f t="shared" si="3"/>
        <v>-4347</v>
      </c>
    </row>
    <row r="36" spans="2:9" ht="13.2" x14ac:dyDescent="0.25">
      <c r="B36" s="27" t="s">
        <v>21</v>
      </c>
      <c r="C36" s="113" t="s">
        <v>48</v>
      </c>
      <c r="D36" s="29"/>
      <c r="E36" s="29"/>
      <c r="F36" s="28">
        <v>-1853517</v>
      </c>
      <c r="G36" s="28">
        <v>0</v>
      </c>
      <c r="H36" s="117">
        <f t="shared" si="3"/>
        <v>-1853517</v>
      </c>
    </row>
    <row r="37" spans="2:9" ht="13.2" x14ac:dyDescent="0.25">
      <c r="B37" s="27" t="s">
        <v>22</v>
      </c>
      <c r="C37" s="113" t="s">
        <v>49</v>
      </c>
      <c r="D37" s="29"/>
      <c r="E37" s="29"/>
      <c r="F37" s="28">
        <v>-1182257</v>
      </c>
      <c r="G37" s="28">
        <v>0</v>
      </c>
      <c r="H37" s="117">
        <f t="shared" si="3"/>
        <v>-1182257</v>
      </c>
    </row>
    <row r="38" spans="2:9" ht="13.2" x14ac:dyDescent="0.25">
      <c r="B38" s="27" t="s">
        <v>23</v>
      </c>
      <c r="C38" s="113" t="s">
        <v>50</v>
      </c>
      <c r="D38" s="29"/>
      <c r="E38" s="29"/>
      <c r="F38" s="28">
        <v>114706</v>
      </c>
      <c r="G38" s="28">
        <v>-58092</v>
      </c>
      <c r="H38" s="117">
        <f t="shared" si="3"/>
        <v>172798</v>
      </c>
    </row>
    <row r="39" spans="2:9" ht="13.2" x14ac:dyDescent="0.25">
      <c r="B39" s="27" t="s">
        <v>25</v>
      </c>
      <c r="C39" s="113" t="s">
        <v>54</v>
      </c>
      <c r="D39" s="29"/>
      <c r="E39" s="29"/>
      <c r="F39" s="28">
        <v>48492</v>
      </c>
      <c r="G39" s="28">
        <v>0</v>
      </c>
      <c r="H39" s="117">
        <f t="shared" si="3"/>
        <v>48492</v>
      </c>
      <c r="I39" s="15"/>
    </row>
    <row r="40" spans="2:9" s="70" customFormat="1" ht="13.2" x14ac:dyDescent="0.25">
      <c r="B40" s="32" t="s">
        <v>691</v>
      </c>
      <c r="C40" s="19" t="s">
        <v>793</v>
      </c>
      <c r="D40" s="38"/>
      <c r="E40" s="38"/>
      <c r="F40" s="33">
        <v>-170136</v>
      </c>
      <c r="G40" s="33">
        <v>0</v>
      </c>
      <c r="H40" s="118">
        <f t="shared" si="3"/>
        <v>-170136</v>
      </c>
    </row>
    <row r="41" spans="2:9" ht="18.600000000000001" customHeight="1" x14ac:dyDescent="0.25">
      <c r="B41" s="19" t="s">
        <v>51</v>
      </c>
      <c r="C41" s="19" t="s">
        <v>35</v>
      </c>
      <c r="D41" s="21"/>
      <c r="E41" s="20"/>
      <c r="F41" s="33">
        <f>SUM(F26:F40)</f>
        <v>-7589931</v>
      </c>
      <c r="G41" s="33">
        <f>SUM(G26:G40)</f>
        <v>-138942</v>
      </c>
      <c r="H41" s="33">
        <f>SUM(H26:H40)</f>
        <v>-7450989</v>
      </c>
    </row>
    <row r="42" spans="2:9" ht="13.8" thickBot="1" x14ac:dyDescent="0.3">
      <c r="B42" s="30"/>
      <c r="C42" s="22"/>
      <c r="D42" s="22"/>
      <c r="E42" s="22"/>
      <c r="F42" s="22"/>
      <c r="G42" s="22"/>
      <c r="H42" s="22"/>
    </row>
    <row r="43" spans="2:9" ht="13.8" thickBot="1" x14ac:dyDescent="0.3">
      <c r="B43" s="34" t="s">
        <v>52</v>
      </c>
      <c r="C43" s="35" t="s">
        <v>53</v>
      </c>
      <c r="D43" s="36"/>
      <c r="E43" s="36"/>
      <c r="F43" s="37">
        <f>F17+F41</f>
        <v>6718822</v>
      </c>
      <c r="G43" s="37">
        <f>G17+G41</f>
        <v>124390.07999999996</v>
      </c>
      <c r="H43" s="37">
        <f>H17+H41</f>
        <v>6594431.9199999981</v>
      </c>
    </row>
  </sheetData>
  <pageMargins left="0" right="0.19685039370078741" top="0.19685039370078741" bottom="0.31496062992125984" header="0" footer="0.11811023622047244"/>
  <pageSetup paperSize="9" orientation="landscape" r:id="rId1"/>
  <headerFooter>
    <oddFooter>&amp;F</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2</SortOrder>
    <MeetingStartDate xmlns="d08b57ff-b9b7-4581-975d-98f87b579a51">2016-05-25T10:30:00+00:00</MeetingStartDate>
    <EnclosureFileNumber xmlns="d08b57ff-b9b7-4581-975d-98f87b579a51">66082/16</EnclosureFileNumber>
    <AgendaId xmlns="d08b57ff-b9b7-4581-975d-98f87b579a51">5385</AgendaId>
    <AccessLevel xmlns="d08b57ff-b9b7-4581-975d-98f87b579a51">1</AccessLevel>
    <EnclosureType xmlns="d08b57ff-b9b7-4581-975d-98f87b579a51">Enclosure</EnclosureType>
    <CommitteeName xmlns="d08b57ff-b9b7-4581-975d-98f87b579a51">Udvalget for Økonomi og Erhverv</CommitteeName>
    <FusionId xmlns="d08b57ff-b9b7-4581-975d-98f87b579a51">2159768</FusionId>
    <AgendaAccessLevelName xmlns="d08b57ff-b9b7-4581-975d-98f87b579a51">Åben</AgendaAccessLevelName>
    <UNC xmlns="d08b57ff-b9b7-4581-975d-98f87b579a51">1949591</UNC>
    <MeetingTitle xmlns="d08b57ff-b9b7-4581-975d-98f87b579a51">25-05-2016</MeetingTitle>
    <MeetingDateAndTime xmlns="d08b57ff-b9b7-4581-975d-98f87b579a51">25-05-2016 fra 12:30 - 15:15</MeetingDateAndTime>
    <MeetingEndDate xmlns="d08b57ff-b9b7-4581-975d-98f87b579a51">2016-05-25T13:15:00+00:00</MeetingEndDate>
    <PWDescription xmlns="d08b57ff-b9b7-4581-975d-98f87b579a51"/>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AC4B1761-8F60-4635-ABD1-75B256D10E20}"/>
</file>

<file path=customXml/itemProps2.xml><?xml version="1.0" encoding="utf-8"?>
<ds:datastoreItem xmlns:ds="http://schemas.openxmlformats.org/officeDocument/2006/customXml" ds:itemID="{E6495ABD-5731-42A8-A079-792F2319B7E7}"/>
</file>

<file path=customXml/itemProps3.xml><?xml version="1.0" encoding="utf-8"?>
<ds:datastoreItem xmlns:ds="http://schemas.openxmlformats.org/officeDocument/2006/customXml" ds:itemID="{1EA0D232-6D1A-43BB-9E34-F11266C5AB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Total Anlæg</vt:lpstr>
      <vt:lpstr>1 Økonomi og Erhverv</vt:lpstr>
      <vt:lpstr>2 Plan og Teknik</vt:lpstr>
      <vt:lpstr>3 Børn og Undervisning</vt:lpstr>
      <vt:lpstr>4 Kultur og Fritid</vt:lpstr>
      <vt:lpstr>5 Social og Sundhed</vt:lpstr>
      <vt:lpstr>Bolig-erhverv-salgsindt.</vt:lpstr>
      <vt:lpstr>Bolig-erhvervs-udstykning</vt:lpstr>
      <vt:lpstr>Ark1</vt:lpstr>
      <vt:lpstr>Ark2</vt:lpstr>
      <vt:lpstr>Ark3</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ØKE-25-05-2016 - Bilag 841.02 Anlæg pr 30042016 - samtlige udvalg</dc:title>
  <dc:creator>Tajma Demirovic</dc:creator>
  <cp:lastModifiedBy>Benthe Jensen</cp:lastModifiedBy>
  <cp:lastPrinted>2016-05-20T05:43:12Z</cp:lastPrinted>
  <dcterms:created xsi:type="dcterms:W3CDTF">2015-05-07T13:39:22Z</dcterms:created>
  <dcterms:modified xsi:type="dcterms:W3CDTF">2016-05-20T05:45:06Z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